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184" activeTab="1"/>
  </bookViews>
  <sheets>
    <sheet name="HMV2020 N" sheetId="1" r:id="rId1"/>
    <sheet name="HMV2020 M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<sst xmlns="http://schemas.openxmlformats.org/spreadsheetml/2006/main" count="105" uniqueCount="29">
  <si>
    <t>vasar</t>
  </si>
  <si>
    <t>punktid</t>
  </si>
  <si>
    <t>kuul</t>
  </si>
  <si>
    <t>ketas</t>
  </si>
  <si>
    <t>oda</t>
  </si>
  <si>
    <t>raskus</t>
  </si>
  <si>
    <t>Kokku</t>
  </si>
  <si>
    <t>koht</t>
  </si>
  <si>
    <t>N</t>
  </si>
  <si>
    <t>Viljandi SVK</t>
  </si>
  <si>
    <t xml:space="preserve">Pärnumaa </t>
  </si>
  <si>
    <t>RSVK</t>
  </si>
  <si>
    <t>Tallinn SVK</t>
  </si>
  <si>
    <t>Tartu SVK</t>
  </si>
  <si>
    <t>Kose 2000</t>
  </si>
  <si>
    <t>tallinn</t>
  </si>
  <si>
    <t xml:space="preserve">N </t>
  </si>
  <si>
    <t>Eesti seeniorsportlaste heidete meistrivõistluste protokoll 2020.a.</t>
  </si>
  <si>
    <t>NIMI</t>
  </si>
  <si>
    <t>M</t>
  </si>
  <si>
    <t>Noarootsi SK.</t>
  </si>
  <si>
    <t>Sangaste</t>
  </si>
  <si>
    <t>SVEN PIPAR</t>
  </si>
  <si>
    <t>LEMBIT TALPSEPP</t>
  </si>
  <si>
    <t>JAAK TURRO</t>
  </si>
  <si>
    <t>HENN PÄRN</t>
  </si>
  <si>
    <t>NM</t>
  </si>
  <si>
    <t>PEAKOHTUNIK: L.TALPSEPP</t>
  </si>
  <si>
    <t>HEIDETE MITMEVÕISTLUSE PUNKTIDE  ARVESTUS TALLINN  29.09.2022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</si>
</sst>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"/>
    <numFmt numFmtId="165" formatCode="_-* #,##0.00\ _m_k_-;\-* #,##0.00\ _m_k_-;_-* \-??\ _m_k_-;_-@_-"/>
    <numFmt numFmtId="166" formatCode="_-* #,##0\ _m_k_-;\-* #,##0\ _m_k_-;_-* &quot;- &quot;_m_k_-;_-@_-"/>
  </numFmts>
  <fonts count="41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Fill="1" applyAlignment="1">
      <alignment wrapText="1"/>
    </xf>
    <xf numFmtId="164" fontId="4" fillId="0" borderId="0" xfId="0" applyNumberFormat="1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0" fontId="5" fillId="33" borderId="0" xfId="0" applyFont="1" applyFill="1" applyAlignment="1">
      <alignment horizontal="center" wrapText="1"/>
    </xf>
    <xf numFmtId="164" fontId="6" fillId="33" borderId="0" xfId="0" applyNumberFormat="1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6" fillId="33" borderId="0" xfId="0" applyFont="1" applyFill="1" applyAlignment="1" applyProtection="1">
      <alignment horizontal="center" wrapText="1"/>
      <protection locked="0"/>
    </xf>
    <xf numFmtId="2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165" fontId="1" fillId="0" borderId="0" xfId="42" applyFont="1" applyFill="1" applyBorder="1" applyAlignment="1" applyProtection="1">
      <alignment horizontal="center"/>
      <protection/>
    </xf>
    <xf numFmtId="166" fontId="2" fillId="0" borderId="0" xfId="43" applyFont="1" applyFill="1" applyBorder="1" applyAlignment="1" applyProtection="1">
      <alignment horizontal="right"/>
      <protection/>
    </xf>
    <xf numFmtId="165" fontId="1" fillId="0" borderId="0" xfId="42" applyFont="1" applyFill="1" applyBorder="1" applyAlignment="1" applyProtection="1">
      <alignment/>
      <protection/>
    </xf>
    <xf numFmtId="166" fontId="2" fillId="0" borderId="0" xfId="43" applyFont="1" applyFill="1" applyBorder="1" applyAlignment="1" applyProtection="1">
      <alignment/>
      <protection/>
    </xf>
    <xf numFmtId="0" fontId="1" fillId="0" borderId="0" xfId="0" applyNumberFormat="1" applyFont="1" applyAlignment="1">
      <alignment/>
    </xf>
    <xf numFmtId="0" fontId="3" fillId="33" borderId="0" xfId="0" applyFont="1" applyFill="1" applyAlignment="1">
      <alignment wrapText="1"/>
    </xf>
    <xf numFmtId="164" fontId="4" fillId="33" borderId="0" xfId="0" applyNumberFormat="1" applyFont="1" applyFill="1" applyAlignment="1">
      <alignment wrapText="1"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wrapText="1"/>
    </xf>
    <xf numFmtId="2" fontId="2" fillId="33" borderId="0" xfId="43" applyNumberFormat="1" applyFont="1" applyFill="1" applyBorder="1" applyAlignment="1" applyProtection="1">
      <alignment horizontal="center"/>
      <protection/>
    </xf>
    <xf numFmtId="166" fontId="2" fillId="33" borderId="0" xfId="43" applyFont="1" applyFill="1" applyBorder="1" applyAlignment="1" applyProtection="1">
      <alignment horizontal="center"/>
      <protection/>
    </xf>
    <xf numFmtId="166" fontId="2" fillId="33" borderId="0" xfId="43" applyFont="1" applyFill="1" applyBorder="1" applyAlignment="1" applyProtection="1">
      <alignment horizontal="right"/>
      <protection/>
    </xf>
    <xf numFmtId="2" fontId="1" fillId="33" borderId="0" xfId="43" applyNumberFormat="1" applyFont="1" applyFill="1" applyBorder="1" applyAlignment="1" applyProtection="1">
      <alignment horizontal="center"/>
      <protection/>
    </xf>
    <xf numFmtId="166" fontId="1" fillId="33" borderId="0" xfId="43" applyFont="1" applyFill="1" applyBorder="1" applyAlignment="1" applyProtection="1">
      <alignment/>
      <protection/>
    </xf>
    <xf numFmtId="166" fontId="2" fillId="33" borderId="0" xfId="43" applyFont="1" applyFill="1" applyBorder="1" applyAlignment="1" applyProtection="1">
      <alignment/>
      <protection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2" fontId="1" fillId="0" borderId="0" xfId="42" applyNumberFormat="1" applyFont="1" applyFill="1" applyBorder="1" applyAlignment="1" applyProtection="1">
      <alignment horizontal="center"/>
      <protection/>
    </xf>
    <xf numFmtId="0" fontId="1" fillId="34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0" fillId="0" borderId="0" xfId="0" applyFont="1" applyFill="1" applyAlignment="1">
      <alignment shrinkToFit="1"/>
    </xf>
    <xf numFmtId="0" fontId="3" fillId="0" borderId="0" xfId="0" applyFont="1" applyFill="1" applyAlignment="1">
      <alignment shrinkToFit="1"/>
    </xf>
    <xf numFmtId="0" fontId="5" fillId="33" borderId="0" xfId="0" applyFont="1" applyFill="1" applyAlignment="1">
      <alignment horizontal="center" shrinkToFit="1"/>
    </xf>
    <xf numFmtId="0" fontId="3" fillId="0" borderId="0" xfId="0" applyFont="1" applyAlignment="1">
      <alignment shrinkToFit="1"/>
    </xf>
    <xf numFmtId="2" fontId="2" fillId="0" borderId="0" xfId="0" applyNumberFormat="1" applyFont="1" applyBorder="1" applyAlignment="1">
      <alignment horizontal="center"/>
    </xf>
    <xf numFmtId="166" fontId="2" fillId="0" borderId="0" xfId="43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61"/>
  <sheetViews>
    <sheetView zoomScale="130" zoomScaleNormal="130" zoomScalePageLayoutView="0" workbookViewId="0" topLeftCell="A7">
      <pane xSplit="5" topLeftCell="F1" activePane="topRight" state="frozen"/>
      <selection pane="topLeft" activeCell="A7" sqref="A7"/>
      <selection pane="topRight" activeCell="V4" sqref="V4"/>
    </sheetView>
  </sheetViews>
  <sheetFormatPr defaultColWidth="11.57421875" defaultRowHeight="12.75"/>
  <cols>
    <col min="1" max="1" width="14.28125" style="1" customWidth="1"/>
    <col min="2" max="2" width="0" style="2" hidden="1" customWidth="1"/>
    <col min="3" max="3" width="4.7109375" style="3" customWidth="1"/>
    <col min="4" max="4" width="5.421875" style="3" customWidth="1"/>
    <col min="5" max="5" width="0" style="2" hidden="1" customWidth="1"/>
    <col min="6" max="6" width="9.28125" style="4" customWidth="1"/>
    <col min="7" max="8" width="0" style="2" hidden="1" customWidth="1"/>
    <col min="9" max="9" width="8.421875" style="5" customWidth="1"/>
    <col min="10" max="10" width="7.28125" style="6" customWidth="1"/>
    <col min="11" max="12" width="0" style="2" hidden="1" customWidth="1"/>
    <col min="13" max="13" width="7.8515625" style="5" customWidth="1"/>
    <col min="14" max="14" width="7.28125" style="6" customWidth="1"/>
    <col min="15" max="16" width="0" style="2" hidden="1" customWidth="1"/>
    <col min="17" max="17" width="7.7109375" style="5" customWidth="1"/>
    <col min="18" max="18" width="12.421875" style="6" customWidth="1"/>
    <col min="19" max="20" width="0" style="2" hidden="1" customWidth="1"/>
    <col min="21" max="21" width="7.7109375" style="7" customWidth="1"/>
    <col min="22" max="22" width="7.28125" style="4" customWidth="1"/>
    <col min="23" max="24" width="0" style="2" hidden="1" customWidth="1"/>
    <col min="25" max="25" width="7.7109375" style="8" customWidth="1"/>
    <col min="26" max="26" width="7.8515625" style="8" customWidth="1"/>
    <col min="27" max="27" width="7.140625" style="2" customWidth="1"/>
    <col min="28" max="35" width="11.57421875" style="2" customWidth="1"/>
    <col min="36" max="36" width="14.8515625" style="2" customWidth="1"/>
    <col min="37" max="16384" width="11.57421875" style="2" customWidth="1"/>
  </cols>
  <sheetData>
    <row r="1" spans="1:36" ht="12.75">
      <c r="A1" s="9"/>
      <c r="B1" s="10"/>
      <c r="C1" s="11"/>
      <c r="D1" s="12"/>
      <c r="E1" s="13"/>
      <c r="F1" s="14"/>
      <c r="G1" s="13"/>
      <c r="H1" s="13"/>
      <c r="I1" s="7"/>
      <c r="J1" s="14"/>
      <c r="K1" s="13"/>
      <c r="L1" s="13"/>
      <c r="M1" s="7"/>
      <c r="N1" s="14"/>
      <c r="O1" s="13"/>
      <c r="P1" s="13"/>
      <c r="Q1" s="7"/>
      <c r="R1" s="14"/>
      <c r="S1" s="13"/>
      <c r="T1" s="13"/>
      <c r="AB1" s="8"/>
      <c r="AC1" s="8"/>
      <c r="AD1" s="7"/>
      <c r="AE1" s="8"/>
      <c r="AF1" s="8"/>
      <c r="AG1" s="7"/>
      <c r="AH1" s="8"/>
      <c r="AI1" s="8"/>
      <c r="AJ1" s="8"/>
    </row>
    <row r="2" spans="1:36" ht="12.75">
      <c r="A2" s="9"/>
      <c r="B2" s="10"/>
      <c r="C2" s="11"/>
      <c r="D2" s="12"/>
      <c r="E2" s="15"/>
      <c r="F2" s="14"/>
      <c r="G2" s="13"/>
      <c r="H2" s="13"/>
      <c r="I2" s="7"/>
      <c r="J2" s="14"/>
      <c r="K2" s="13"/>
      <c r="L2" s="13"/>
      <c r="M2" s="7"/>
      <c r="N2" s="14"/>
      <c r="O2" s="13"/>
      <c r="P2" s="13"/>
      <c r="Q2" s="7"/>
      <c r="R2" s="14"/>
      <c r="S2" s="13"/>
      <c r="T2" s="13"/>
      <c r="AB2" s="8"/>
      <c r="AC2" s="8"/>
      <c r="AD2" s="7"/>
      <c r="AE2" s="8"/>
      <c r="AF2" s="8"/>
      <c r="AG2" s="7"/>
      <c r="AH2" s="8"/>
      <c r="AI2" s="8"/>
      <c r="AJ2" s="8"/>
    </row>
    <row r="3" spans="1:27" s="13" customFormat="1" ht="12.75">
      <c r="A3" s="16"/>
      <c r="B3" s="17"/>
      <c r="C3" s="18"/>
      <c r="D3" s="19"/>
      <c r="E3" s="18"/>
      <c r="F3" s="20" t="s">
        <v>0</v>
      </c>
      <c r="G3" s="21"/>
      <c r="H3" s="21"/>
      <c r="I3" s="22" t="s">
        <v>1</v>
      </c>
      <c r="J3" s="20" t="s">
        <v>2</v>
      </c>
      <c r="K3" s="21"/>
      <c r="L3" s="21"/>
      <c r="M3" s="22" t="s">
        <v>1</v>
      </c>
      <c r="N3" s="20" t="s">
        <v>3</v>
      </c>
      <c r="O3" s="21"/>
      <c r="P3" s="21"/>
      <c r="Q3" s="22" t="s">
        <v>1</v>
      </c>
      <c r="R3" s="20" t="s">
        <v>4</v>
      </c>
      <c r="S3" s="21"/>
      <c r="T3" s="21"/>
      <c r="U3" s="22" t="s">
        <v>1</v>
      </c>
      <c r="V3" s="20" t="s">
        <v>5</v>
      </c>
      <c r="W3" s="21"/>
      <c r="X3" s="21"/>
      <c r="Y3" s="21" t="s">
        <v>1</v>
      </c>
      <c r="Z3" s="21" t="s">
        <v>6</v>
      </c>
      <c r="AA3" s="21" t="s">
        <v>7</v>
      </c>
    </row>
    <row r="4" spans="1:36" ht="12.75">
      <c r="A4" s="9"/>
      <c r="B4" s="10">
        <v>-7242</v>
      </c>
      <c r="C4" s="11" t="s">
        <v>8</v>
      </c>
      <c r="D4" s="11">
        <v>35</v>
      </c>
      <c r="E4" s="15"/>
      <c r="G4" s="3">
        <v>1.0942</v>
      </c>
      <c r="H4" s="23">
        <f>+TRUNC((F4*G4),2)</f>
        <v>0</v>
      </c>
      <c r="I4" s="24">
        <f>IF(F4=0,0,TRUNC(17.5458*(H4-6)^1.05))</f>
        <v>0</v>
      </c>
      <c r="J4" s="4"/>
      <c r="K4" s="3">
        <v>1.0368</v>
      </c>
      <c r="L4" s="23">
        <f>+TRUNC((J4*K4),2)</f>
        <v>0</v>
      </c>
      <c r="M4" s="24">
        <f>IF(J4=0,0,TRUNC(56.0211*(L4-1.5)^1.05))</f>
        <v>0</v>
      </c>
      <c r="N4" s="4"/>
      <c r="O4" s="3">
        <v>1.0368</v>
      </c>
      <c r="P4" s="23">
        <f>+TRUNC((N4*O4),2)</f>
        <v>0</v>
      </c>
      <c r="Q4" s="24">
        <f>IF(N4=0,0,TRUNC(12.3311*(P4-3)^1.1))</f>
        <v>0</v>
      </c>
      <c r="R4" s="4"/>
      <c r="S4" s="3">
        <v>1.0621</v>
      </c>
      <c r="T4" s="23">
        <f>+TRUNC((R4*S4),2)</f>
        <v>0</v>
      </c>
      <c r="U4" s="24">
        <f>IF(R4=0,0,TRUNC(15.9803*(T4-3.8)^1.04))</f>
        <v>0</v>
      </c>
      <c r="W4" s="2">
        <v>1.0922</v>
      </c>
      <c r="X4" s="25">
        <f>+TRUNC((V4*W4),2)</f>
        <v>0</v>
      </c>
      <c r="Y4" s="26">
        <f>IF(V4=0,0,TRUNC(52.1403*(X4-1.5)^1.05))</f>
        <v>0</v>
      </c>
      <c r="Z4" s="8">
        <f>I4+M4+Q4+U4+Y4</f>
        <v>0</v>
      </c>
      <c r="AJ4" s="27"/>
    </row>
    <row r="5" spans="1:36" ht="12.75">
      <c r="A5" s="9"/>
      <c r="B5" s="10">
        <v>-7242</v>
      </c>
      <c r="C5" s="11" t="s">
        <v>8</v>
      </c>
      <c r="D5" s="11">
        <v>35</v>
      </c>
      <c r="E5" s="15"/>
      <c r="G5" s="3">
        <v>1.0942</v>
      </c>
      <c r="H5" s="23">
        <f>+TRUNC((F5*G5),2)</f>
        <v>0</v>
      </c>
      <c r="I5" s="24">
        <f>IF(F5=0,0,TRUNC(17.5458*(H5-6)^1.05))</f>
        <v>0</v>
      </c>
      <c r="J5" s="4"/>
      <c r="K5" s="3">
        <v>1.0368</v>
      </c>
      <c r="L5" s="23">
        <f>+TRUNC((J5*K5),2)</f>
        <v>0</v>
      </c>
      <c r="M5" s="24">
        <f>IF(J5=0,0,TRUNC(56.0211*(L5-1.5)^1.05))</f>
        <v>0</v>
      </c>
      <c r="N5" s="4"/>
      <c r="O5" s="3">
        <v>1.0368</v>
      </c>
      <c r="P5" s="23">
        <f>+TRUNC((N5*O5),2)</f>
        <v>0</v>
      </c>
      <c r="Q5" s="24">
        <f>IF(N5=0,0,TRUNC(12.3311*(P5-3)^1.1))</f>
        <v>0</v>
      </c>
      <c r="R5" s="4"/>
      <c r="S5" s="3">
        <v>1.0621</v>
      </c>
      <c r="T5" s="23">
        <f>+TRUNC((R5*S5),2)</f>
        <v>0</v>
      </c>
      <c r="U5" s="24">
        <f>IF(R5=0,0,TRUNC(15.9803*(T5-3.8)^1.04))</f>
        <v>0</v>
      </c>
      <c r="W5" s="2">
        <v>1.0922</v>
      </c>
      <c r="X5" s="25">
        <f>+TRUNC((V5*W5),2)</f>
        <v>0</v>
      </c>
      <c r="Y5" s="26">
        <f>IF(V5=0,0,TRUNC(52.1403*(X5-1.5)^1.05))</f>
        <v>0</v>
      </c>
      <c r="Z5" s="8">
        <f>I5+M5+Q5+U5+Y5</f>
        <v>0</v>
      </c>
      <c r="AJ5" s="27"/>
    </row>
    <row r="6" spans="1:36" ht="12.75">
      <c r="A6" s="9"/>
      <c r="B6" s="10">
        <v>-7242</v>
      </c>
      <c r="C6" s="11" t="s">
        <v>8</v>
      </c>
      <c r="D6" s="11">
        <v>35</v>
      </c>
      <c r="E6" s="15"/>
      <c r="G6" s="3">
        <v>1.0942</v>
      </c>
      <c r="H6" s="23">
        <f>+TRUNC((F6*G6),2)</f>
        <v>0</v>
      </c>
      <c r="I6" s="24">
        <f>IF(F6=0,0,TRUNC(17.5458*(H6-6)^1.05))</f>
        <v>0</v>
      </c>
      <c r="J6" s="4"/>
      <c r="K6" s="3">
        <v>1.0368</v>
      </c>
      <c r="L6" s="23">
        <f>+TRUNC((J6*K6),2)</f>
        <v>0</v>
      </c>
      <c r="M6" s="24">
        <f>IF(J6=0,0,TRUNC(56.0211*(L6-1.5)^1.05))</f>
        <v>0</v>
      </c>
      <c r="N6" s="4"/>
      <c r="O6" s="3">
        <v>1.0368</v>
      </c>
      <c r="P6" s="23">
        <f>+TRUNC((N6*O6),2)</f>
        <v>0</v>
      </c>
      <c r="Q6" s="24">
        <f>IF(N6=0,0,TRUNC(12.3311*(P6-3)^1.1))</f>
        <v>0</v>
      </c>
      <c r="R6" s="4"/>
      <c r="S6" s="3">
        <v>1.0621</v>
      </c>
      <c r="T6" s="23">
        <f>+TRUNC((R6*S6),2)</f>
        <v>0</v>
      </c>
      <c r="U6" s="24">
        <f>IF(R6=0,0,TRUNC(15.9803*(T6-3.8)^1.04))</f>
        <v>0</v>
      </c>
      <c r="W6" s="2">
        <v>1.0922</v>
      </c>
      <c r="X6" s="25">
        <f>+TRUNC((V6*W6),2)</f>
        <v>0</v>
      </c>
      <c r="Y6" s="26">
        <f>IF(V6=0,0,TRUNC(52.1403*(X6-1.5)^1.05))</f>
        <v>0</v>
      </c>
      <c r="Z6" s="8">
        <f>I6+M6+Q6+U6+Y6</f>
        <v>0</v>
      </c>
      <c r="AJ6" s="27"/>
    </row>
    <row r="7" spans="1:36" ht="12.75">
      <c r="A7" s="9"/>
      <c r="B7" s="10">
        <v>-7242</v>
      </c>
      <c r="C7" s="11" t="s">
        <v>8</v>
      </c>
      <c r="D7" s="11">
        <v>35</v>
      </c>
      <c r="E7" s="15"/>
      <c r="G7" s="3">
        <v>1.0942</v>
      </c>
      <c r="H7" s="23">
        <f>+TRUNC((F7*G7),2)</f>
        <v>0</v>
      </c>
      <c r="I7" s="24">
        <f>IF(F7=0,0,TRUNC(17.5458*(H7-6)^1.05))</f>
        <v>0</v>
      </c>
      <c r="J7" s="4"/>
      <c r="K7" s="3">
        <v>1.0368</v>
      </c>
      <c r="L7" s="23">
        <f>+TRUNC((J7*K7),2)</f>
        <v>0</v>
      </c>
      <c r="M7" s="24">
        <f>IF(J7=0,0,TRUNC(56.0211*(L7-1.5)^1.05))</f>
        <v>0</v>
      </c>
      <c r="N7" s="4"/>
      <c r="O7" s="3">
        <v>1.0368</v>
      </c>
      <c r="P7" s="23">
        <f>+TRUNC((N7*O7),2)</f>
        <v>0</v>
      </c>
      <c r="Q7" s="24">
        <f>IF(N7=0,0,TRUNC(12.3311*(P7-3)^1.1))</f>
        <v>0</v>
      </c>
      <c r="R7" s="4"/>
      <c r="S7" s="3">
        <v>1.0621</v>
      </c>
      <c r="T7" s="23">
        <f>+TRUNC((R7*S7),2)</f>
        <v>0</v>
      </c>
      <c r="U7" s="24">
        <f>IF(R7=0,0,TRUNC(15.9803*(T7-3.8)^1.04))</f>
        <v>0</v>
      </c>
      <c r="W7" s="2">
        <v>1.0922</v>
      </c>
      <c r="X7" s="25">
        <f>+TRUNC((V7*W7),2)</f>
        <v>0</v>
      </c>
      <c r="Y7" s="26">
        <f>IF(V7=0,0,TRUNC(52.1403*(X7-1.5)^1.05))</f>
        <v>0</v>
      </c>
      <c r="Z7" s="8">
        <f>I7+M7+Q7+U7+Y7</f>
        <v>0</v>
      </c>
      <c r="AJ7" s="27"/>
    </row>
    <row r="8" spans="1:36" ht="12.75">
      <c r="A8" s="28"/>
      <c r="B8" s="29"/>
      <c r="C8" s="30"/>
      <c r="D8" s="30"/>
      <c r="E8" s="31"/>
      <c r="F8" s="32"/>
      <c r="G8" s="33"/>
      <c r="H8" s="33"/>
      <c r="I8" s="34"/>
      <c r="J8" s="32"/>
      <c r="K8" s="33"/>
      <c r="L8" s="33"/>
      <c r="M8" s="34"/>
      <c r="N8" s="32"/>
      <c r="O8" s="33"/>
      <c r="P8" s="33"/>
      <c r="Q8" s="34"/>
      <c r="R8" s="32"/>
      <c r="S8" s="33"/>
      <c r="T8" s="33"/>
      <c r="U8" s="34"/>
      <c r="V8" s="35"/>
      <c r="W8" s="36"/>
      <c r="X8" s="36"/>
      <c r="Y8" s="37"/>
      <c r="Z8" s="38"/>
      <c r="AA8" s="39"/>
      <c r="AJ8" s="27"/>
    </row>
    <row r="9" spans="1:36" ht="12.75">
      <c r="A9" s="9"/>
      <c r="B9" s="10">
        <v>27536</v>
      </c>
      <c r="C9" s="11" t="s">
        <v>8</v>
      </c>
      <c r="D9" s="11">
        <v>40</v>
      </c>
      <c r="E9" s="15" t="s">
        <v>9</v>
      </c>
      <c r="G9" s="3">
        <v>1.1763</v>
      </c>
      <c r="H9" s="23">
        <f>+TRUNC((F9*G9),2)</f>
        <v>0</v>
      </c>
      <c r="I9" s="24">
        <f>IF(F9=0,0,TRUNC(17.5458*(H9-6)^1.05))</f>
        <v>0</v>
      </c>
      <c r="J9" s="4"/>
      <c r="K9" s="3">
        <v>1.11</v>
      </c>
      <c r="L9" s="23">
        <f>+TRUNC((J9*K9),2)</f>
        <v>0</v>
      </c>
      <c r="M9" s="24">
        <f>IF(J9=0,0,TRUNC(56.0211*(L9-1.5)^1.05))</f>
        <v>0</v>
      </c>
      <c r="N9" s="4"/>
      <c r="O9" s="3">
        <v>1.115</v>
      </c>
      <c r="P9" s="23">
        <f>+TRUNC((N9*O9),2)</f>
        <v>0</v>
      </c>
      <c r="Q9" s="24">
        <f>IF(N9=0,0,TRUNC(12.3311*(P9-3)^1.1))</f>
        <v>0</v>
      </c>
      <c r="R9" s="4"/>
      <c r="S9" s="3">
        <v>1.1475</v>
      </c>
      <c r="T9" s="23">
        <f>+TRUNC((R9*S9),2)</f>
        <v>0</v>
      </c>
      <c r="U9" s="24">
        <f>IF(R9=0,0,TRUNC(15.9803*(T9-3.8)^1.04))</f>
        <v>0</v>
      </c>
      <c r="W9" s="2">
        <v>1.1852</v>
      </c>
      <c r="X9" s="25">
        <f>+TRUNC((V9*W9),2)</f>
        <v>0</v>
      </c>
      <c r="Y9" s="26">
        <f>IF(V9=0,0,TRUNC(52.1403*(X9-1.5)^1.05))</f>
        <v>0</v>
      </c>
      <c r="Z9" s="8">
        <f>I9+M9+Q9+U9+Y9</f>
        <v>0</v>
      </c>
      <c r="AJ9" s="27"/>
    </row>
    <row r="10" spans="1:36" ht="12.75">
      <c r="A10" s="9"/>
      <c r="B10" s="10">
        <v>27536</v>
      </c>
      <c r="C10" s="11" t="s">
        <v>8</v>
      </c>
      <c r="D10" s="11">
        <v>40</v>
      </c>
      <c r="E10" s="15" t="s">
        <v>9</v>
      </c>
      <c r="G10" s="3">
        <v>1.1763</v>
      </c>
      <c r="H10" s="23">
        <f>+TRUNC((F10*G10),2)</f>
        <v>0</v>
      </c>
      <c r="I10" s="24">
        <f>IF(F10=0,0,TRUNC(17.5458*(H10-6)^1.05))</f>
        <v>0</v>
      </c>
      <c r="J10" s="4"/>
      <c r="K10" s="3">
        <v>1.11</v>
      </c>
      <c r="L10" s="23">
        <f>+TRUNC((J10*K10),2)</f>
        <v>0</v>
      </c>
      <c r="M10" s="24">
        <f>IF(J10=0,0,TRUNC(56.0211*(L10-1.5)^1.05))</f>
        <v>0</v>
      </c>
      <c r="N10" s="4"/>
      <c r="O10" s="3">
        <v>1.115</v>
      </c>
      <c r="P10" s="23">
        <f>+TRUNC((N10*O10),2)</f>
        <v>0</v>
      </c>
      <c r="Q10" s="24">
        <f>IF(N10=0,0,TRUNC(12.3311*(P10-3)^1.1))</f>
        <v>0</v>
      </c>
      <c r="R10" s="4"/>
      <c r="S10" s="3">
        <v>1.1475</v>
      </c>
      <c r="T10" s="23">
        <f>+TRUNC((R10*S10),2)</f>
        <v>0</v>
      </c>
      <c r="U10" s="24">
        <f>IF(R10=0,0,TRUNC(15.9803*(T10-3.8)^1.04))</f>
        <v>0</v>
      </c>
      <c r="W10" s="2">
        <v>1.1852</v>
      </c>
      <c r="X10" s="25">
        <f>+TRUNC((V10*W10),2)</f>
        <v>0</v>
      </c>
      <c r="Y10" s="26">
        <f>IF(V10=0,0,TRUNC(52.1403*(X10-1.5)^1.05))</f>
        <v>0</v>
      </c>
      <c r="Z10" s="8">
        <f>I10+M10+Q10+U10+Y10</f>
        <v>0</v>
      </c>
      <c r="AJ10" s="27"/>
    </row>
    <row r="11" spans="1:36" ht="12.75">
      <c r="A11" s="9"/>
      <c r="B11" s="10">
        <v>27536</v>
      </c>
      <c r="C11" s="11" t="s">
        <v>8</v>
      </c>
      <c r="D11" s="11">
        <v>40</v>
      </c>
      <c r="E11" s="15" t="s">
        <v>9</v>
      </c>
      <c r="G11" s="3">
        <v>1.1763</v>
      </c>
      <c r="H11" s="23">
        <f>+TRUNC((F11*G11),2)</f>
        <v>0</v>
      </c>
      <c r="I11" s="24">
        <f>IF(F11=0,0,TRUNC(17.5458*(H11-6)^1.05))</f>
        <v>0</v>
      </c>
      <c r="J11" s="4"/>
      <c r="K11" s="3">
        <v>1.11</v>
      </c>
      <c r="L11" s="23">
        <f>+TRUNC((J11*K11),2)</f>
        <v>0</v>
      </c>
      <c r="M11" s="24">
        <f>IF(J11=0,0,TRUNC(56.0211*(L11-1.5)^1.05))</f>
        <v>0</v>
      </c>
      <c r="N11" s="4"/>
      <c r="O11" s="3">
        <v>1.115</v>
      </c>
      <c r="P11" s="23">
        <f>+TRUNC((N11*O11),2)</f>
        <v>0</v>
      </c>
      <c r="Q11" s="24">
        <f>IF(N11=0,0,TRUNC(12.3311*(P11-3)^1.1))</f>
        <v>0</v>
      </c>
      <c r="R11" s="4"/>
      <c r="S11" s="3">
        <v>1.1475</v>
      </c>
      <c r="T11" s="23">
        <f>+TRUNC((R11*S11),2)</f>
        <v>0</v>
      </c>
      <c r="U11" s="24">
        <f>IF(R11=0,0,TRUNC(15.9803*(T11-3.8)^1.04))</f>
        <v>0</v>
      </c>
      <c r="W11" s="2">
        <v>1.1852</v>
      </c>
      <c r="X11" s="25">
        <f>+TRUNC((V11*W11),2)</f>
        <v>0</v>
      </c>
      <c r="Y11" s="26">
        <f>IF(V11=0,0,TRUNC(52.1403*(X11-1.5)^1.05))</f>
        <v>0</v>
      </c>
      <c r="Z11" s="8">
        <f>I11+M11+Q11+U11+Y11</f>
        <v>0</v>
      </c>
      <c r="AJ11" s="27"/>
    </row>
    <row r="12" spans="1:36" ht="12.75">
      <c r="A12" s="9"/>
      <c r="B12" s="10">
        <v>27536</v>
      </c>
      <c r="C12" s="11" t="s">
        <v>8</v>
      </c>
      <c r="D12" s="11">
        <v>40</v>
      </c>
      <c r="E12" s="15" t="s">
        <v>9</v>
      </c>
      <c r="G12" s="3">
        <v>1.1763</v>
      </c>
      <c r="H12" s="23">
        <f>+TRUNC((F12*G12),2)</f>
        <v>0</v>
      </c>
      <c r="I12" s="24">
        <f>IF(F12=0,0,TRUNC(17.5458*(H12-6)^1.05))</f>
        <v>0</v>
      </c>
      <c r="J12" s="4"/>
      <c r="K12" s="3">
        <v>1.11</v>
      </c>
      <c r="L12" s="23">
        <f>+TRUNC((J12*K12),2)</f>
        <v>0</v>
      </c>
      <c r="M12" s="24">
        <f>IF(J12=0,0,TRUNC(56.0211*(L12-1.5)^1.05))</f>
        <v>0</v>
      </c>
      <c r="N12" s="4"/>
      <c r="O12" s="3">
        <v>1.115</v>
      </c>
      <c r="P12" s="23">
        <f>+TRUNC((N12*O12),2)</f>
        <v>0</v>
      </c>
      <c r="Q12" s="24">
        <f>IF(N12=0,0,TRUNC(12.3311*(P12-3)^1.1))</f>
        <v>0</v>
      </c>
      <c r="R12" s="4"/>
      <c r="S12" s="3">
        <v>1.1475</v>
      </c>
      <c r="T12" s="23">
        <f>+TRUNC((R12*S12),2)</f>
        <v>0</v>
      </c>
      <c r="U12" s="24">
        <f>IF(R12=0,0,TRUNC(15.9803*(T12-3.8)^1.04))</f>
        <v>0</v>
      </c>
      <c r="W12" s="2">
        <v>1.1852</v>
      </c>
      <c r="X12" s="25">
        <f>+TRUNC((V12*W12),2)</f>
        <v>0</v>
      </c>
      <c r="Y12" s="26">
        <f>IF(V12=0,0,TRUNC(52.1403*(X12-1.5)^1.05))</f>
        <v>0</v>
      </c>
      <c r="Z12" s="8">
        <f>I12+M12+Q12+U12+Y12</f>
        <v>0</v>
      </c>
      <c r="AJ12" s="27"/>
    </row>
    <row r="13" spans="1:36" ht="12.75">
      <c r="A13" s="28"/>
      <c r="B13" s="29"/>
      <c r="C13" s="30"/>
      <c r="D13" s="30"/>
      <c r="E13" s="31"/>
      <c r="F13" s="32"/>
      <c r="G13" s="33"/>
      <c r="H13" s="33"/>
      <c r="I13" s="34"/>
      <c r="J13" s="32"/>
      <c r="K13" s="33"/>
      <c r="L13" s="33"/>
      <c r="M13" s="34"/>
      <c r="N13" s="32"/>
      <c r="O13" s="33"/>
      <c r="P13" s="33"/>
      <c r="Q13" s="34"/>
      <c r="R13" s="32"/>
      <c r="S13" s="33"/>
      <c r="T13" s="33"/>
      <c r="U13" s="34"/>
      <c r="V13" s="35"/>
      <c r="W13" s="36"/>
      <c r="X13" s="36"/>
      <c r="Y13" s="37"/>
      <c r="Z13" s="38"/>
      <c r="AA13" s="39"/>
      <c r="AJ13" s="27"/>
    </row>
    <row r="14" spans="1:36" ht="12.75">
      <c r="A14" s="9"/>
      <c r="B14" s="10">
        <v>25518</v>
      </c>
      <c r="C14" s="11" t="s">
        <v>8</v>
      </c>
      <c r="D14" s="11">
        <v>45</v>
      </c>
      <c r="E14" s="15" t="s">
        <v>10</v>
      </c>
      <c r="G14" s="3">
        <v>1.2717</v>
      </c>
      <c r="H14" s="23">
        <f>+TRUNC((F14*G14),2)</f>
        <v>0</v>
      </c>
      <c r="I14" s="24">
        <f>IF(F14=0,0,TRUNC(17.5458*(H14-6)^1.05))</f>
        <v>0</v>
      </c>
      <c r="J14" s="4"/>
      <c r="K14" s="3">
        <v>1.1943</v>
      </c>
      <c r="L14" s="23">
        <f>+TRUNC((J14*K14),2)</f>
        <v>0</v>
      </c>
      <c r="M14" s="24">
        <f>IF(J14=0,0,TRUNC(56.0211*(L14-1.5)^1.05))</f>
        <v>0</v>
      </c>
      <c r="N14" s="4"/>
      <c r="O14" s="3">
        <v>1.2058</v>
      </c>
      <c r="P14" s="23">
        <f>+TRUNC((N14*O14),2)</f>
        <v>0</v>
      </c>
      <c r="Q14" s="24">
        <f>IF(N14=0,0,TRUNC(12.3311*(P14-3)^1.1))</f>
        <v>0</v>
      </c>
      <c r="R14" s="4"/>
      <c r="S14" s="3">
        <v>1.2479</v>
      </c>
      <c r="T14" s="23">
        <f>+TRUNC((R14*S14),2)</f>
        <v>0</v>
      </c>
      <c r="U14" s="24">
        <f>IF(R14=0,0,TRUNC(15.9803*(T14-3.8)^1.04))</f>
        <v>0</v>
      </c>
      <c r="W14" s="2">
        <v>1.2955</v>
      </c>
      <c r="X14" s="25">
        <f>+TRUNC((V14*W14),2)</f>
        <v>0</v>
      </c>
      <c r="Y14" s="26">
        <f>IF(V14=0,0,TRUNC(52.1403*(X14-1.5)^1.05))</f>
        <v>0</v>
      </c>
      <c r="Z14" s="8">
        <f>I14+M14+Q14+U14+Y14</f>
        <v>0</v>
      </c>
      <c r="AJ14" s="27"/>
    </row>
    <row r="15" spans="1:36" ht="12.75">
      <c r="A15" s="9"/>
      <c r="B15" s="10">
        <v>25518</v>
      </c>
      <c r="C15" s="11" t="s">
        <v>8</v>
      </c>
      <c r="D15" s="11">
        <v>45</v>
      </c>
      <c r="E15" s="15" t="s">
        <v>10</v>
      </c>
      <c r="G15" s="3">
        <v>1.2717</v>
      </c>
      <c r="H15" s="23">
        <f>+TRUNC((F15*G15),2)</f>
        <v>0</v>
      </c>
      <c r="I15" s="24">
        <f>IF(F15=0,0,TRUNC(17.5458*(H15-6)^1.05))</f>
        <v>0</v>
      </c>
      <c r="J15" s="4"/>
      <c r="K15" s="3">
        <v>1.1943</v>
      </c>
      <c r="L15" s="23">
        <f>+TRUNC((J15*K15),2)</f>
        <v>0</v>
      </c>
      <c r="M15" s="24">
        <f>IF(J15=0,0,TRUNC(56.0211*(L15-1.5)^1.05))</f>
        <v>0</v>
      </c>
      <c r="N15" s="4"/>
      <c r="O15" s="3">
        <v>1.2058</v>
      </c>
      <c r="P15" s="23">
        <f>+TRUNC((N15*O15),2)</f>
        <v>0</v>
      </c>
      <c r="Q15" s="24">
        <f>IF(N15=0,0,TRUNC(12.3311*(P15-3)^1.1))</f>
        <v>0</v>
      </c>
      <c r="R15" s="4"/>
      <c r="S15" s="3">
        <v>1.2479</v>
      </c>
      <c r="T15" s="23">
        <f>+TRUNC((R15*S15),2)</f>
        <v>0</v>
      </c>
      <c r="U15" s="24">
        <f>IF(R15=0,0,TRUNC(15.9803*(T15-3.8)^1.04))</f>
        <v>0</v>
      </c>
      <c r="W15" s="2">
        <v>1.2955</v>
      </c>
      <c r="X15" s="25">
        <f>+TRUNC((V15*W15),2)</f>
        <v>0</v>
      </c>
      <c r="Y15" s="26">
        <f>IF(V15=0,0,TRUNC(52.1403*(X15-1.5)^1.05))</f>
        <v>0</v>
      </c>
      <c r="Z15" s="8">
        <f>I15+M15+Q15+U15+Y15</f>
        <v>0</v>
      </c>
      <c r="AJ15" s="27"/>
    </row>
    <row r="16" spans="1:36" ht="12.75">
      <c r="A16" s="9"/>
      <c r="B16" s="10">
        <v>25518</v>
      </c>
      <c r="C16" s="11" t="s">
        <v>8</v>
      </c>
      <c r="D16" s="11">
        <v>45</v>
      </c>
      <c r="E16" s="15" t="s">
        <v>10</v>
      </c>
      <c r="G16" s="3">
        <v>1.2717</v>
      </c>
      <c r="H16" s="23">
        <f>+TRUNC((F16*G16),2)</f>
        <v>0</v>
      </c>
      <c r="I16" s="24">
        <f>IF(F16=0,0,TRUNC(17.5458*(H16-6)^1.05))</f>
        <v>0</v>
      </c>
      <c r="J16" s="4"/>
      <c r="K16" s="3">
        <v>1.1943</v>
      </c>
      <c r="L16" s="23">
        <f>+TRUNC((J16*K16),2)</f>
        <v>0</v>
      </c>
      <c r="M16" s="24">
        <f>IF(J16=0,0,TRUNC(56.0211*(L16-1.5)^1.05))</f>
        <v>0</v>
      </c>
      <c r="N16" s="4"/>
      <c r="O16" s="3">
        <v>1.2058</v>
      </c>
      <c r="P16" s="23">
        <f>+TRUNC((N16*O16),2)</f>
        <v>0</v>
      </c>
      <c r="Q16" s="24">
        <f>IF(N16=0,0,TRUNC(12.3311*(P16-3)^1.1))</f>
        <v>0</v>
      </c>
      <c r="R16" s="4"/>
      <c r="S16" s="3">
        <v>1.2479</v>
      </c>
      <c r="T16" s="23">
        <f>+TRUNC((R16*S16),2)</f>
        <v>0</v>
      </c>
      <c r="U16" s="24">
        <f>IF(R16=0,0,TRUNC(15.9803*(T16-3.8)^1.04))</f>
        <v>0</v>
      </c>
      <c r="W16" s="2">
        <v>1.2955</v>
      </c>
      <c r="X16" s="25">
        <f>+TRUNC((V16*W16),2)</f>
        <v>0</v>
      </c>
      <c r="Y16" s="26">
        <f>IF(V16=0,0,TRUNC(52.1403*(X16-1.5)^1.05))</f>
        <v>0</v>
      </c>
      <c r="Z16" s="8">
        <f>I16+M16+Q16+U16+Y16</f>
        <v>0</v>
      </c>
      <c r="AJ16" s="27"/>
    </row>
    <row r="17" spans="1:36" ht="12.75">
      <c r="A17" s="9"/>
      <c r="B17" s="10">
        <v>25518</v>
      </c>
      <c r="C17" s="11" t="s">
        <v>8</v>
      </c>
      <c r="D17" s="11">
        <v>45</v>
      </c>
      <c r="E17" s="15" t="s">
        <v>10</v>
      </c>
      <c r="G17" s="3">
        <v>1.2717</v>
      </c>
      <c r="H17" s="23">
        <f>+TRUNC((F17*G17),2)</f>
        <v>0</v>
      </c>
      <c r="I17" s="24">
        <f>IF(F17=0,0,TRUNC(17.5458*(H17-6)^1.05))</f>
        <v>0</v>
      </c>
      <c r="J17" s="4"/>
      <c r="K17" s="3">
        <v>1.1943</v>
      </c>
      <c r="L17" s="23">
        <f>+TRUNC((J17*K17),2)</f>
        <v>0</v>
      </c>
      <c r="M17" s="24">
        <f>IF(J17=0,0,TRUNC(56.0211*(L17-1.5)^1.05))</f>
        <v>0</v>
      </c>
      <c r="N17" s="4"/>
      <c r="O17" s="3">
        <v>1.2058</v>
      </c>
      <c r="P17" s="23">
        <f>+TRUNC((N17*O17),2)</f>
        <v>0</v>
      </c>
      <c r="Q17" s="24">
        <f>IF(N17=0,0,TRUNC(12.3311*(P17-3)^1.1))</f>
        <v>0</v>
      </c>
      <c r="R17" s="4"/>
      <c r="S17" s="3">
        <v>1.2479</v>
      </c>
      <c r="T17" s="23">
        <f>+TRUNC((R17*S17),2)</f>
        <v>0</v>
      </c>
      <c r="U17" s="24">
        <f>IF(R17=0,0,TRUNC(15.9803*(T17-3.8)^1.04))</f>
        <v>0</v>
      </c>
      <c r="W17" s="2">
        <v>1.2955</v>
      </c>
      <c r="X17" s="25">
        <f>+TRUNC((V17*W17),2)</f>
        <v>0</v>
      </c>
      <c r="Y17" s="26">
        <f>IF(V17=0,0,TRUNC(52.1403*(X17-1.5)^1.05))</f>
        <v>0</v>
      </c>
      <c r="Z17" s="8">
        <f>I17+M17+Q17+U17+Y17</f>
        <v>0</v>
      </c>
      <c r="AJ17" s="27"/>
    </row>
    <row r="18" spans="1:36" ht="12.75">
      <c r="A18" s="28"/>
      <c r="B18" s="29"/>
      <c r="C18" s="30"/>
      <c r="D18" s="30"/>
      <c r="E18" s="31"/>
      <c r="F18" s="32"/>
      <c r="G18" s="33"/>
      <c r="H18" s="33"/>
      <c r="I18" s="34"/>
      <c r="J18" s="32"/>
      <c r="K18" s="33"/>
      <c r="L18" s="33"/>
      <c r="M18" s="34"/>
      <c r="N18" s="32"/>
      <c r="O18" s="33"/>
      <c r="P18" s="33"/>
      <c r="Q18" s="34"/>
      <c r="R18" s="32"/>
      <c r="S18" s="33"/>
      <c r="T18" s="33"/>
      <c r="U18" s="34"/>
      <c r="V18" s="35"/>
      <c r="W18" s="36"/>
      <c r="X18" s="36"/>
      <c r="Y18" s="37"/>
      <c r="Z18" s="38"/>
      <c r="AA18" s="39"/>
      <c r="AJ18" s="27"/>
    </row>
    <row r="19" spans="1:26" ht="12.75">
      <c r="A19" s="9"/>
      <c r="B19" s="10">
        <v>23634</v>
      </c>
      <c r="C19" s="11" t="s">
        <v>8</v>
      </c>
      <c r="D19" s="11">
        <v>50</v>
      </c>
      <c r="E19" s="15" t="s">
        <v>11</v>
      </c>
      <c r="G19" s="3">
        <v>1.2838</v>
      </c>
      <c r="H19" s="23">
        <f>+TRUNC((F19*G19),2)</f>
        <v>0</v>
      </c>
      <c r="I19" s="24">
        <f>IF(F19=0,0,TRUNC(17.5458*(H19-6)^1.05))</f>
        <v>0</v>
      </c>
      <c r="J19" s="4"/>
      <c r="K19" s="3">
        <v>1.2607</v>
      </c>
      <c r="L19" s="23">
        <f>+TRUNC((J19*K19),2)</f>
        <v>0</v>
      </c>
      <c r="M19" s="24">
        <f>IF(J19=0,0,TRUNC(56.0211*(L19-1.5)^1.05))</f>
        <v>0</v>
      </c>
      <c r="N19" s="4"/>
      <c r="O19" s="3">
        <v>1.3128</v>
      </c>
      <c r="P19" s="23">
        <f>+TRUNC((N19*O19),2)</f>
        <v>0</v>
      </c>
      <c r="Q19" s="24">
        <f>IF(N19=0,0,TRUNC(12.3311*(P19-3)^1.1))</f>
        <v>0</v>
      </c>
      <c r="R19" s="4"/>
      <c r="S19" s="3">
        <v>1.3147</v>
      </c>
      <c r="T19" s="23">
        <f>+TRUNC((R19*S19),2)</f>
        <v>0</v>
      </c>
      <c r="U19" s="24">
        <f>IF(R19=0,0,TRUNC(15.9803*(T19-3.8)^1.04))</f>
        <v>0</v>
      </c>
      <c r="W19" s="2">
        <v>1.1822</v>
      </c>
      <c r="X19" s="25">
        <f>+TRUNC((V19*W19),2)</f>
        <v>0</v>
      </c>
      <c r="Y19" s="26">
        <f>IF(V19=0,0,TRUNC(52.1403*(X19-1.5)^1.05))</f>
        <v>0</v>
      </c>
      <c r="Z19" s="8">
        <f>I19+M19+Q19+U19+Y19</f>
        <v>0</v>
      </c>
    </row>
    <row r="20" spans="1:26" ht="12.75">
      <c r="A20" s="9"/>
      <c r="B20" s="10">
        <v>23634</v>
      </c>
      <c r="C20" s="11" t="s">
        <v>8</v>
      </c>
      <c r="D20" s="11">
        <v>50</v>
      </c>
      <c r="E20" s="15" t="s">
        <v>11</v>
      </c>
      <c r="G20" s="3">
        <v>1.2838</v>
      </c>
      <c r="H20" s="23">
        <f>+TRUNC((F20*G20),2)</f>
        <v>0</v>
      </c>
      <c r="I20" s="24">
        <f>IF(F20=0,0,TRUNC(17.5458*(H20-6)^1.05))</f>
        <v>0</v>
      </c>
      <c r="J20" s="4"/>
      <c r="K20" s="3">
        <v>1.2607</v>
      </c>
      <c r="L20" s="23">
        <f>+TRUNC((J20*K20),2)</f>
        <v>0</v>
      </c>
      <c r="M20" s="24">
        <f>IF(J20=0,0,TRUNC(56.0211*(L20-1.5)^1.05))</f>
        <v>0</v>
      </c>
      <c r="N20" s="4"/>
      <c r="O20" s="3">
        <v>1.3128</v>
      </c>
      <c r="P20" s="23">
        <f>+TRUNC((N20*O20),2)</f>
        <v>0</v>
      </c>
      <c r="Q20" s="24">
        <f>IF(N20=0,0,TRUNC(12.3311*(P20-3)^1.1))</f>
        <v>0</v>
      </c>
      <c r="R20" s="4"/>
      <c r="S20" s="3">
        <v>1.3147</v>
      </c>
      <c r="T20" s="23">
        <f>+TRUNC((R20*S20),2)</f>
        <v>0</v>
      </c>
      <c r="U20" s="24">
        <f>IF(R20=0,0,TRUNC(15.9803*(T20-3.8)^1.04))</f>
        <v>0</v>
      </c>
      <c r="W20" s="2">
        <v>1.1822</v>
      </c>
      <c r="X20" s="25">
        <f>+TRUNC((V20*W20),2)</f>
        <v>0</v>
      </c>
      <c r="Y20" s="26">
        <f>IF(V20=0,0,TRUNC(52.1403*(X20-1.5)^1.05))</f>
        <v>0</v>
      </c>
      <c r="Z20" s="8">
        <f>I20+M20+Q20+U20+Y20</f>
        <v>0</v>
      </c>
    </row>
    <row r="21" spans="1:26" ht="12.75">
      <c r="A21" s="9"/>
      <c r="B21" s="10">
        <v>23634</v>
      </c>
      <c r="C21" s="11" t="s">
        <v>8</v>
      </c>
      <c r="D21" s="11">
        <v>50</v>
      </c>
      <c r="E21" s="15" t="s">
        <v>11</v>
      </c>
      <c r="G21" s="3">
        <v>1.2838</v>
      </c>
      <c r="H21" s="23">
        <f>+TRUNC((F21*G21),2)</f>
        <v>0</v>
      </c>
      <c r="I21" s="24">
        <f>IF(F21=0,0,TRUNC(17.5458*(H21-6)^1.05))</f>
        <v>0</v>
      </c>
      <c r="J21" s="4"/>
      <c r="K21" s="3">
        <v>1.2607</v>
      </c>
      <c r="L21" s="23">
        <f>+TRUNC((J21*K21),2)</f>
        <v>0</v>
      </c>
      <c r="M21" s="24">
        <f>IF(J21=0,0,TRUNC(56.0211*(L21-1.5)^1.05))</f>
        <v>0</v>
      </c>
      <c r="N21" s="4"/>
      <c r="O21" s="3">
        <v>1.3128</v>
      </c>
      <c r="P21" s="23">
        <f>+TRUNC((N21*O21),2)</f>
        <v>0</v>
      </c>
      <c r="Q21" s="24">
        <f>IF(N21=0,0,TRUNC(12.3311*(P21-3)^1.1))</f>
        <v>0</v>
      </c>
      <c r="R21" s="4"/>
      <c r="S21" s="3">
        <v>1.3147</v>
      </c>
      <c r="T21" s="23">
        <f>+TRUNC((R21*S21),2)</f>
        <v>0</v>
      </c>
      <c r="U21" s="24">
        <f>IF(R21=0,0,TRUNC(15.9803*(T21-3.8)^1.04))</f>
        <v>0</v>
      </c>
      <c r="W21" s="2">
        <v>1.1822</v>
      </c>
      <c r="X21" s="25">
        <f>+TRUNC((V21*W21),2)</f>
        <v>0</v>
      </c>
      <c r="Y21" s="26">
        <f>IF(V21=0,0,TRUNC(52.1403*(X21-1.5)^1.05))</f>
        <v>0</v>
      </c>
      <c r="Z21" s="8">
        <f>I21+M21+Q21+U21+Y21</f>
        <v>0</v>
      </c>
    </row>
    <row r="22" spans="1:26" ht="12.75">
      <c r="A22" s="9"/>
      <c r="B22" s="10">
        <v>23634</v>
      </c>
      <c r="C22" s="11" t="s">
        <v>8</v>
      </c>
      <c r="D22" s="11">
        <v>50</v>
      </c>
      <c r="E22" s="15" t="s">
        <v>11</v>
      </c>
      <c r="G22" s="3">
        <v>1.2838</v>
      </c>
      <c r="H22" s="23">
        <f>+TRUNC((F22*G22),2)</f>
        <v>0</v>
      </c>
      <c r="I22" s="24">
        <f>IF(F22=0,0,TRUNC(17.5458*(H22-6)^1.05))</f>
        <v>0</v>
      </c>
      <c r="J22" s="4"/>
      <c r="K22" s="3">
        <v>1.2607</v>
      </c>
      <c r="L22" s="23">
        <f>+TRUNC((J22*K22),2)</f>
        <v>0</v>
      </c>
      <c r="M22" s="24">
        <f>IF(J22=0,0,TRUNC(56.0211*(L22-1.5)^1.05))</f>
        <v>0</v>
      </c>
      <c r="N22" s="4"/>
      <c r="O22" s="3">
        <v>1.3128</v>
      </c>
      <c r="P22" s="23">
        <f>+TRUNC((N22*O22),2)</f>
        <v>0</v>
      </c>
      <c r="Q22" s="24">
        <f>IF(N22=0,0,TRUNC(12.3311*(P22-3)^1.1))</f>
        <v>0</v>
      </c>
      <c r="R22" s="4"/>
      <c r="S22" s="3">
        <v>1.3147</v>
      </c>
      <c r="T22" s="23">
        <f>+TRUNC((R22*S22),2)</f>
        <v>0</v>
      </c>
      <c r="U22" s="24">
        <f>IF(R22=0,0,TRUNC(15.9803*(T22-3.8)^1.04))</f>
        <v>0</v>
      </c>
      <c r="W22" s="2">
        <v>1.1822</v>
      </c>
      <c r="X22" s="25">
        <f>+TRUNC((V22*W22),2)</f>
        <v>0</v>
      </c>
      <c r="Y22" s="26">
        <f>IF(V22=0,0,TRUNC(52.1403*(X22-1.5)^1.05))</f>
        <v>0</v>
      </c>
      <c r="Z22" s="8">
        <f>I22+M22+Q22+U22+Y22</f>
        <v>0</v>
      </c>
    </row>
    <row r="23" spans="1:36" ht="12.75">
      <c r="A23" s="28"/>
      <c r="B23" s="29"/>
      <c r="C23" s="30"/>
      <c r="D23" s="30"/>
      <c r="E23" s="31"/>
      <c r="F23" s="32"/>
      <c r="G23" s="33"/>
      <c r="H23" s="33"/>
      <c r="I23" s="34"/>
      <c r="J23" s="32"/>
      <c r="K23" s="33"/>
      <c r="L23" s="33"/>
      <c r="M23" s="34"/>
      <c r="N23" s="32"/>
      <c r="O23" s="33"/>
      <c r="P23" s="33"/>
      <c r="Q23" s="34"/>
      <c r="R23" s="32"/>
      <c r="S23" s="33"/>
      <c r="T23" s="33"/>
      <c r="U23" s="34"/>
      <c r="V23" s="35"/>
      <c r="W23" s="36"/>
      <c r="X23" s="36"/>
      <c r="Y23" s="37"/>
      <c r="Z23" s="38"/>
      <c r="AA23" s="39"/>
      <c r="AJ23" s="27"/>
    </row>
    <row r="24" spans="1:36" ht="12.75">
      <c r="A24" s="9"/>
      <c r="B24" s="10">
        <v>22469</v>
      </c>
      <c r="C24" s="11" t="s">
        <v>8</v>
      </c>
      <c r="D24" s="11">
        <v>55</v>
      </c>
      <c r="E24" s="40" t="s">
        <v>12</v>
      </c>
      <c r="G24" s="3">
        <v>1.3984</v>
      </c>
      <c r="H24" s="23">
        <f>+TRUNC((F24*G24),2)</f>
        <v>0</v>
      </c>
      <c r="I24" s="24">
        <f>IF(F24=0,0,TRUNC(17.5458*(H24-6)^1.05))</f>
        <v>0</v>
      </c>
      <c r="J24" s="4"/>
      <c r="K24" s="3">
        <v>1.3706</v>
      </c>
      <c r="L24" s="23">
        <f>+TRUNC((J24*K24),2)</f>
        <v>0</v>
      </c>
      <c r="M24" s="24">
        <f>IF(J24=0,0,TRUNC(56.0211*(L24-1.5)^1.05))</f>
        <v>0</v>
      </c>
      <c r="N24" s="4"/>
      <c r="O24" s="3">
        <v>1.4407</v>
      </c>
      <c r="P24" s="23">
        <f>+TRUNC((N24*O24),2)</f>
        <v>0</v>
      </c>
      <c r="Q24" s="24">
        <f>IF(N24=0,0,TRUNC(12.3311*(P24-3)^1.1))</f>
        <v>0</v>
      </c>
      <c r="R24" s="4"/>
      <c r="S24" s="3">
        <v>1.4482</v>
      </c>
      <c r="T24" s="23">
        <f>+TRUNC((R24*S24),2)</f>
        <v>0</v>
      </c>
      <c r="U24" s="24">
        <f>IF(R24=0,0,TRUNC(15.9803*(T24-3.8)^1.04))</f>
        <v>0</v>
      </c>
      <c r="W24" s="2">
        <v>1.2918</v>
      </c>
      <c r="X24" s="25">
        <f>+TRUNC((V24*W24),2)</f>
        <v>0</v>
      </c>
      <c r="Y24" s="26">
        <f>IF(V24=0,0,TRUNC(52.1403*(X24-1.5)^1.05))</f>
        <v>0</v>
      </c>
      <c r="Z24" s="8">
        <f>I24+M24+Q24+U24+Y24</f>
        <v>0</v>
      </c>
      <c r="AJ24" s="27"/>
    </row>
    <row r="25" spans="1:36" ht="12.75">
      <c r="A25" s="9"/>
      <c r="B25" s="10">
        <v>22469</v>
      </c>
      <c r="C25" s="11" t="s">
        <v>8</v>
      </c>
      <c r="D25" s="11">
        <v>55</v>
      </c>
      <c r="E25" s="40" t="s">
        <v>12</v>
      </c>
      <c r="G25" s="3">
        <v>1.3984</v>
      </c>
      <c r="H25" s="23">
        <f>+TRUNC((F25*G25),2)</f>
        <v>0</v>
      </c>
      <c r="I25" s="24">
        <f>IF(F25=0,0,TRUNC(17.5458*(H25-6)^1.05))</f>
        <v>0</v>
      </c>
      <c r="J25" s="4"/>
      <c r="K25" s="3">
        <v>1.3706</v>
      </c>
      <c r="L25" s="23">
        <f>+TRUNC((J25*K25),2)</f>
        <v>0</v>
      </c>
      <c r="M25" s="24">
        <f>IF(J25=0,0,TRUNC(56.0211*(L25-1.5)^1.05))</f>
        <v>0</v>
      </c>
      <c r="N25" s="4"/>
      <c r="O25" s="3">
        <v>1.4407</v>
      </c>
      <c r="P25" s="23">
        <f>+TRUNC((N25*O25),2)</f>
        <v>0</v>
      </c>
      <c r="Q25" s="24">
        <f>IF(N25=0,0,TRUNC(12.3311*(P25-3)^1.1))</f>
        <v>0</v>
      </c>
      <c r="R25" s="4"/>
      <c r="S25" s="3">
        <v>1.4482</v>
      </c>
      <c r="T25" s="23">
        <f>+TRUNC((R25*S25),2)</f>
        <v>0</v>
      </c>
      <c r="U25" s="24">
        <f>IF(R25=0,0,TRUNC(15.9803*(T25-3.8)^1.04))</f>
        <v>0</v>
      </c>
      <c r="W25" s="2">
        <v>1.2918</v>
      </c>
      <c r="X25" s="25">
        <f>+TRUNC((V25*W25),2)</f>
        <v>0</v>
      </c>
      <c r="Y25" s="26">
        <f>IF(V25=0,0,TRUNC(52.1403*(X25-1.5)^1.05))</f>
        <v>0</v>
      </c>
      <c r="Z25" s="8">
        <f>I25+M25+Q25+U25+Y25</f>
        <v>0</v>
      </c>
      <c r="AJ25" s="27"/>
    </row>
    <row r="26" spans="1:36" ht="12.75">
      <c r="A26" s="9"/>
      <c r="B26" s="10">
        <v>22469</v>
      </c>
      <c r="C26" s="11" t="s">
        <v>8</v>
      </c>
      <c r="D26" s="11">
        <v>55</v>
      </c>
      <c r="E26" s="40" t="s">
        <v>12</v>
      </c>
      <c r="G26" s="3">
        <v>1.3984</v>
      </c>
      <c r="H26" s="23">
        <f>+TRUNC((F26*G26),2)</f>
        <v>0</v>
      </c>
      <c r="I26" s="24">
        <f>IF(F26=0,0,TRUNC(17.5458*(H26-6)^1.05))</f>
        <v>0</v>
      </c>
      <c r="J26" s="4"/>
      <c r="K26" s="3">
        <v>1.3706</v>
      </c>
      <c r="L26" s="23">
        <f>+TRUNC((J26*K26),2)</f>
        <v>0</v>
      </c>
      <c r="M26" s="24">
        <f>IF(J26=0,0,TRUNC(56.0211*(L26-1.5)^1.05))</f>
        <v>0</v>
      </c>
      <c r="N26" s="4"/>
      <c r="O26" s="3">
        <v>1.4407</v>
      </c>
      <c r="P26" s="23">
        <f>+TRUNC((N26*O26),2)</f>
        <v>0</v>
      </c>
      <c r="Q26" s="24">
        <f>IF(N26=0,0,TRUNC(12.3311*(P26-3)^1.1))</f>
        <v>0</v>
      </c>
      <c r="R26" s="4"/>
      <c r="S26" s="3">
        <v>1.4482</v>
      </c>
      <c r="T26" s="23">
        <f>+TRUNC((R26*S26),2)</f>
        <v>0</v>
      </c>
      <c r="U26" s="24">
        <f>IF(R26=0,0,TRUNC(15.9803*(T26-3.8)^1.04))</f>
        <v>0</v>
      </c>
      <c r="W26" s="2">
        <v>1.2918</v>
      </c>
      <c r="X26" s="25">
        <f>+TRUNC((V26*W26),2)</f>
        <v>0</v>
      </c>
      <c r="Y26" s="26">
        <f>IF(V26=0,0,TRUNC(52.1403*(X26-1.5)^1.05))</f>
        <v>0</v>
      </c>
      <c r="Z26" s="8">
        <f>I26+M26+Q26+U26+Y26</f>
        <v>0</v>
      </c>
      <c r="AJ26" s="27"/>
    </row>
    <row r="27" spans="1:36" ht="12.75">
      <c r="A27" s="9"/>
      <c r="B27" s="10">
        <v>22469</v>
      </c>
      <c r="C27" s="11" t="s">
        <v>8</v>
      </c>
      <c r="D27" s="11">
        <v>55</v>
      </c>
      <c r="E27" s="40" t="s">
        <v>12</v>
      </c>
      <c r="G27" s="3">
        <v>1.3984</v>
      </c>
      <c r="H27" s="23">
        <f>+TRUNC((F27*G27),2)</f>
        <v>0</v>
      </c>
      <c r="I27" s="24">
        <f>IF(F27=0,0,TRUNC(17.5458*(H27-6)^1.05))</f>
        <v>0</v>
      </c>
      <c r="J27" s="4"/>
      <c r="K27" s="3">
        <v>1.3706</v>
      </c>
      <c r="L27" s="23">
        <f>+TRUNC((J27*K27),2)</f>
        <v>0</v>
      </c>
      <c r="M27" s="24">
        <f>IF(J27=0,0,TRUNC(56.0211*(L27-1.5)^1.05))</f>
        <v>0</v>
      </c>
      <c r="N27" s="4"/>
      <c r="O27" s="3">
        <v>1.4407</v>
      </c>
      <c r="P27" s="23">
        <f>+TRUNC((N27*O27),2)</f>
        <v>0</v>
      </c>
      <c r="Q27" s="24">
        <f>IF(N27=0,0,TRUNC(12.3311*(P27-3)^1.1))</f>
        <v>0</v>
      </c>
      <c r="R27" s="4"/>
      <c r="S27" s="3">
        <v>1.4482</v>
      </c>
      <c r="T27" s="23">
        <f>+TRUNC((R27*S27),2)</f>
        <v>0</v>
      </c>
      <c r="U27" s="24">
        <f>IF(R27=0,0,TRUNC(15.9803*(T27-3.8)^1.04))</f>
        <v>0</v>
      </c>
      <c r="W27" s="2">
        <v>1.2918</v>
      </c>
      <c r="X27" s="25">
        <f>+TRUNC((V27*W27),2)</f>
        <v>0</v>
      </c>
      <c r="Y27" s="26">
        <f>IF(V27=0,0,TRUNC(52.1403*(X27-1.5)^1.05))</f>
        <v>0</v>
      </c>
      <c r="Z27" s="8">
        <f>I27+M27+Q27+U27+Y27</f>
        <v>0</v>
      </c>
      <c r="AJ27" s="27"/>
    </row>
    <row r="28" spans="1:36" ht="12.75">
      <c r="A28" s="28"/>
      <c r="B28" s="29"/>
      <c r="C28" s="30"/>
      <c r="D28" s="30"/>
      <c r="E28" s="41"/>
      <c r="F28" s="32"/>
      <c r="G28" s="33"/>
      <c r="H28" s="33"/>
      <c r="I28" s="34"/>
      <c r="J28" s="32"/>
      <c r="K28" s="33"/>
      <c r="L28" s="33"/>
      <c r="M28" s="34"/>
      <c r="N28" s="32"/>
      <c r="O28" s="33"/>
      <c r="P28" s="33"/>
      <c r="Q28" s="34"/>
      <c r="R28" s="32"/>
      <c r="S28" s="33"/>
      <c r="T28" s="33"/>
      <c r="U28" s="34"/>
      <c r="V28" s="35"/>
      <c r="W28" s="36"/>
      <c r="X28" s="36"/>
      <c r="Y28" s="37"/>
      <c r="Z28" s="38"/>
      <c r="AA28" s="39"/>
      <c r="AJ28" s="27"/>
    </row>
    <row r="29" spans="1:36" ht="12.75">
      <c r="A29" s="9"/>
      <c r="B29" s="10">
        <v>20955</v>
      </c>
      <c r="C29" s="11" t="s">
        <v>8</v>
      </c>
      <c r="D29" s="11">
        <v>60</v>
      </c>
      <c r="E29" s="15" t="s">
        <v>13</v>
      </c>
      <c r="F29" s="42"/>
      <c r="G29" s="3">
        <v>1.5353</v>
      </c>
      <c r="H29" s="23">
        <f>+TRUNC((F29*G29),2)</f>
        <v>0</v>
      </c>
      <c r="I29" s="24">
        <f>IF(F29=0,0,TRUNC(17.5458*(H29-6)^1.05))</f>
        <v>0</v>
      </c>
      <c r="J29" s="42"/>
      <c r="K29" s="3">
        <v>1.5015</v>
      </c>
      <c r="L29" s="23">
        <f>+TRUNC((J29*K29),2)</f>
        <v>0</v>
      </c>
      <c r="M29" s="24">
        <f>IF(J29=0,0,TRUNC(56.0211*(L29-1.5)^1.05))</f>
        <v>0</v>
      </c>
      <c r="N29" s="42"/>
      <c r="O29" s="3">
        <v>1.5961</v>
      </c>
      <c r="P29" s="23">
        <f>+TRUNC((N29*O29),2)</f>
        <v>0</v>
      </c>
      <c r="Q29" s="24">
        <f>IF(N29=0,0,TRUNC(12.3311*(P29-3)^1.1))</f>
        <v>0</v>
      </c>
      <c r="R29" s="42"/>
      <c r="S29" s="43">
        <v>1.6118</v>
      </c>
      <c r="T29" s="23">
        <f>+TRUNC((R29*S29),2)</f>
        <v>0</v>
      </c>
      <c r="U29" s="24">
        <f>IF(R29=0,0,TRUNC(15.9803*(T29-3.8)^1.04))</f>
        <v>0</v>
      </c>
      <c r="V29" s="42"/>
      <c r="W29" s="2">
        <v>1.2108</v>
      </c>
      <c r="X29" s="25">
        <f>+TRUNC((V29*W29),2)</f>
        <v>0</v>
      </c>
      <c r="Y29" s="26">
        <f>IF(V29=0,0,TRUNC(52.1403*(X29-1.5)^1.05))</f>
        <v>0</v>
      </c>
      <c r="Z29" s="8">
        <f>I29+M29+Q29+U29+Y29</f>
        <v>0</v>
      </c>
      <c r="AJ29" s="27"/>
    </row>
    <row r="30" spans="1:36" ht="12.75">
      <c r="A30" s="9"/>
      <c r="B30" s="10">
        <v>20955</v>
      </c>
      <c r="C30" s="11" t="s">
        <v>8</v>
      </c>
      <c r="D30" s="11">
        <v>60</v>
      </c>
      <c r="E30" s="15" t="s">
        <v>13</v>
      </c>
      <c r="F30" s="42"/>
      <c r="G30" s="3">
        <v>1.5353</v>
      </c>
      <c r="H30" s="23">
        <f>+TRUNC((F30*G30),2)</f>
        <v>0</v>
      </c>
      <c r="I30" s="24">
        <f>IF(F30=0,0,TRUNC(17.5458*(H30-6)^1.05))</f>
        <v>0</v>
      </c>
      <c r="J30" s="42"/>
      <c r="K30" s="3">
        <v>1.5015</v>
      </c>
      <c r="L30" s="23">
        <f>+TRUNC((J30*K30),2)</f>
        <v>0</v>
      </c>
      <c r="M30" s="24">
        <f>IF(J30=0,0,TRUNC(56.0211*(L30-1.5)^1.05))</f>
        <v>0</v>
      </c>
      <c r="N30" s="42"/>
      <c r="O30" s="3">
        <v>1.5961</v>
      </c>
      <c r="P30" s="23">
        <f>+TRUNC((N30*O30),2)</f>
        <v>0</v>
      </c>
      <c r="Q30" s="24">
        <f>IF(N30=0,0,TRUNC(12.3311*(P30-3)^1.1))</f>
        <v>0</v>
      </c>
      <c r="R30" s="42"/>
      <c r="S30" s="43">
        <v>1.6118</v>
      </c>
      <c r="T30" s="23">
        <f>+TRUNC((R30*S30),2)</f>
        <v>0</v>
      </c>
      <c r="U30" s="24">
        <f>IF(R30=0,0,TRUNC(15.9803*(T30-3.8)^1.04))</f>
        <v>0</v>
      </c>
      <c r="V30" s="42"/>
      <c r="W30" s="2">
        <v>1.2108</v>
      </c>
      <c r="X30" s="25">
        <f>+TRUNC((V30*W30),2)</f>
        <v>0</v>
      </c>
      <c r="Y30" s="26">
        <f>IF(V30=0,0,TRUNC(52.1403*(X30-1.5)^1.05))</f>
        <v>0</v>
      </c>
      <c r="Z30" s="8">
        <f>I30+M30+Q30+U30+Y30</f>
        <v>0</v>
      </c>
      <c r="AJ30" s="27"/>
    </row>
    <row r="31" spans="1:36" ht="12.75">
      <c r="A31" s="9"/>
      <c r="B31" s="10">
        <v>20955</v>
      </c>
      <c r="C31" s="11" t="s">
        <v>8</v>
      </c>
      <c r="D31" s="11">
        <v>60</v>
      </c>
      <c r="E31" s="15" t="s">
        <v>13</v>
      </c>
      <c r="F31" s="42"/>
      <c r="G31" s="3">
        <v>1.5353</v>
      </c>
      <c r="H31" s="23">
        <f>+TRUNC((F31*G31),2)</f>
        <v>0</v>
      </c>
      <c r="I31" s="24">
        <f>IF(F31=0,0,TRUNC(17.5458*(H31-6)^1.05))</f>
        <v>0</v>
      </c>
      <c r="J31" s="42"/>
      <c r="K31" s="3">
        <v>1.5015</v>
      </c>
      <c r="L31" s="23">
        <f>+TRUNC((J31*K31),2)</f>
        <v>0</v>
      </c>
      <c r="M31" s="24">
        <f>IF(J31=0,0,TRUNC(56.0211*(L31-1.5)^1.05))</f>
        <v>0</v>
      </c>
      <c r="N31" s="42"/>
      <c r="O31" s="3">
        <v>1.5961</v>
      </c>
      <c r="P31" s="23">
        <f>+TRUNC((N31*O31),2)</f>
        <v>0</v>
      </c>
      <c r="Q31" s="24">
        <f>IF(N31=0,0,TRUNC(12.3311*(P31-3)^1.1))</f>
        <v>0</v>
      </c>
      <c r="R31" s="42"/>
      <c r="S31" s="43">
        <v>1.6118</v>
      </c>
      <c r="T31" s="23">
        <f>+TRUNC((R31*S31),2)</f>
        <v>0</v>
      </c>
      <c r="U31" s="24">
        <f>IF(R31=0,0,TRUNC(15.9803*(T31-3.8)^1.04))</f>
        <v>0</v>
      </c>
      <c r="V31" s="42"/>
      <c r="W31" s="2">
        <v>1.2108</v>
      </c>
      <c r="X31" s="25">
        <f>+TRUNC((V31*W31),2)</f>
        <v>0</v>
      </c>
      <c r="Y31" s="26">
        <f>IF(V31=0,0,TRUNC(52.1403*(X31-1.5)^1.05))</f>
        <v>0</v>
      </c>
      <c r="Z31" s="8">
        <f>I31+M31+Q31+U31+Y31</f>
        <v>0</v>
      </c>
      <c r="AJ31" s="27"/>
    </row>
    <row r="32" spans="1:27" ht="12.75">
      <c r="A32" s="44"/>
      <c r="B32" s="39"/>
      <c r="C32" s="39"/>
      <c r="D32" s="39"/>
      <c r="E32" s="39"/>
      <c r="F32" s="32"/>
      <c r="G32" s="33"/>
      <c r="H32" s="33"/>
      <c r="I32" s="34"/>
      <c r="J32" s="32"/>
      <c r="K32" s="33"/>
      <c r="L32" s="33"/>
      <c r="M32" s="34"/>
      <c r="N32" s="32"/>
      <c r="O32" s="33"/>
      <c r="P32" s="33"/>
      <c r="Q32" s="34"/>
      <c r="R32" s="32"/>
      <c r="S32" s="33"/>
      <c r="T32" s="33"/>
      <c r="U32" s="34"/>
      <c r="V32" s="35"/>
      <c r="W32" s="36"/>
      <c r="X32" s="36"/>
      <c r="Y32" s="37"/>
      <c r="Z32" s="38"/>
      <c r="AA32" s="39"/>
    </row>
    <row r="33" spans="1:26" ht="12.75">
      <c r="A33" s="9"/>
      <c r="B33" s="10">
        <v>18779</v>
      </c>
      <c r="C33" s="11" t="s">
        <v>8</v>
      </c>
      <c r="D33" s="11">
        <v>65</v>
      </c>
      <c r="E33" s="15" t="s">
        <v>14</v>
      </c>
      <c r="F33" s="42"/>
      <c r="G33" s="3">
        <v>1.7038</v>
      </c>
      <c r="H33" s="23">
        <f>+TRUNC((F33*G33),2)</f>
        <v>0</v>
      </c>
      <c r="I33" s="24">
        <f>IF(F33=0,0,TRUNC(17.5458*(H33-6)^1.05))</f>
        <v>0</v>
      </c>
      <c r="J33" s="42"/>
      <c r="K33" s="3">
        <v>1.66</v>
      </c>
      <c r="L33" s="23">
        <f>+TRUNC((J33*K33),2)</f>
        <v>0</v>
      </c>
      <c r="M33" s="24">
        <f>IF(J33=0,0,TRUNC(56.0211*(L33-1.5)^1.05))</f>
        <v>0</v>
      </c>
      <c r="N33" s="42"/>
      <c r="O33" s="3">
        <v>1.7927</v>
      </c>
      <c r="P33" s="23">
        <f>+TRUNC((N33*O33),2)</f>
        <v>0</v>
      </c>
      <c r="Q33" s="24">
        <f>IF(N33=0,0,TRUNC(12.3311*(P33-3)^1.1))</f>
        <v>0</v>
      </c>
      <c r="R33" s="42"/>
      <c r="S33" s="43">
        <v>1.8171</v>
      </c>
      <c r="T33" s="23">
        <f>+TRUNC((R33*S33),2)</f>
        <v>0</v>
      </c>
      <c r="U33" s="24">
        <f>IF(R33=0,0,TRUNC(15.9803*(T33-3.8)^1.04))</f>
        <v>0</v>
      </c>
      <c r="V33" s="42"/>
      <c r="W33" s="2">
        <v>1.326</v>
      </c>
      <c r="X33" s="25">
        <f>+TRUNC((V33*W33),2)</f>
        <v>0</v>
      </c>
      <c r="Y33" s="26">
        <f>IF(V33=0,0,TRUNC(52.1403*(X33-1.5)^1.05))</f>
        <v>0</v>
      </c>
      <c r="Z33" s="8">
        <f>I33+M33+Q33+U33+Y33</f>
        <v>0</v>
      </c>
    </row>
    <row r="34" spans="1:26" ht="12.75">
      <c r="A34" s="9"/>
      <c r="B34" s="10">
        <v>18779</v>
      </c>
      <c r="C34" s="11" t="s">
        <v>8</v>
      </c>
      <c r="D34" s="11">
        <v>65</v>
      </c>
      <c r="E34" s="15" t="s">
        <v>14</v>
      </c>
      <c r="F34" s="42"/>
      <c r="G34" s="3">
        <v>1.7038</v>
      </c>
      <c r="H34" s="23">
        <f>+TRUNC((F34*G34),2)</f>
        <v>0</v>
      </c>
      <c r="I34" s="24">
        <f>IF(F34=0,0,TRUNC(17.5458*(H34-6)^1.05))</f>
        <v>0</v>
      </c>
      <c r="J34" s="42"/>
      <c r="K34" s="3">
        <v>1.66</v>
      </c>
      <c r="L34" s="23">
        <f>+TRUNC((J34*K34),2)</f>
        <v>0</v>
      </c>
      <c r="M34" s="24">
        <f>IF(J34=0,0,TRUNC(56.0211*(L34-1.5)^1.05))</f>
        <v>0</v>
      </c>
      <c r="N34" s="42"/>
      <c r="O34" s="3">
        <v>1.7927</v>
      </c>
      <c r="P34" s="23">
        <f>+TRUNC((N34*O34),2)</f>
        <v>0</v>
      </c>
      <c r="Q34" s="24">
        <f>IF(N34=0,0,TRUNC(12.3311*(P34-3)^1.1))</f>
        <v>0</v>
      </c>
      <c r="R34" s="42"/>
      <c r="S34" s="43">
        <v>1.8171</v>
      </c>
      <c r="T34" s="23">
        <f>+TRUNC((R34*S34),2)</f>
        <v>0</v>
      </c>
      <c r="U34" s="24">
        <f>IF(R34=0,0,TRUNC(15.9803*(T34-3.8)^1.04))</f>
        <v>0</v>
      </c>
      <c r="V34" s="42"/>
      <c r="W34" s="2">
        <v>1.326</v>
      </c>
      <c r="X34" s="25">
        <f>+TRUNC((V34*W34),2)</f>
        <v>0</v>
      </c>
      <c r="Y34" s="26">
        <f>IF(V34=0,0,TRUNC(52.1403*(X34-1.5)^1.05))</f>
        <v>0</v>
      </c>
      <c r="Z34" s="8">
        <f>I34+M34+Q34+U34+Y34</f>
        <v>0</v>
      </c>
    </row>
    <row r="35" spans="1:26" ht="12.75">
      <c r="A35" s="9"/>
      <c r="B35" s="10">
        <v>18779</v>
      </c>
      <c r="C35" s="11" t="s">
        <v>8</v>
      </c>
      <c r="D35" s="11">
        <v>65</v>
      </c>
      <c r="E35" s="15" t="s">
        <v>14</v>
      </c>
      <c r="F35" s="42"/>
      <c r="G35" s="3">
        <v>1.7038</v>
      </c>
      <c r="H35" s="23">
        <f>+TRUNC((F35*G35),2)</f>
        <v>0</v>
      </c>
      <c r="I35" s="24">
        <f>IF(F35=0,0,TRUNC(17.5458*(H35-6)^1.05))</f>
        <v>0</v>
      </c>
      <c r="J35" s="42"/>
      <c r="K35" s="3">
        <v>1.66</v>
      </c>
      <c r="L35" s="23">
        <f>+TRUNC((J35*K35),2)</f>
        <v>0</v>
      </c>
      <c r="M35" s="24">
        <f>IF(J35=0,0,TRUNC(56.0211*(L35-1.5)^1.05))</f>
        <v>0</v>
      </c>
      <c r="N35" s="42"/>
      <c r="O35" s="3">
        <v>1.7927</v>
      </c>
      <c r="P35" s="23">
        <f>+TRUNC((N35*O35),2)</f>
        <v>0</v>
      </c>
      <c r="Q35" s="24">
        <f>IF(N35=0,0,TRUNC(12.3311*(P35-3)^1.1))</f>
        <v>0</v>
      </c>
      <c r="R35" s="42"/>
      <c r="S35" s="43">
        <v>1.8171</v>
      </c>
      <c r="T35" s="23">
        <f>+TRUNC((R35*S35),2)</f>
        <v>0</v>
      </c>
      <c r="U35" s="24">
        <f>IF(R35=0,0,TRUNC(15.9803*(T35-3.8)^1.04))</f>
        <v>0</v>
      </c>
      <c r="V35" s="42"/>
      <c r="W35" s="2">
        <v>1.326</v>
      </c>
      <c r="X35" s="25">
        <f>+TRUNC((V35*W35),2)</f>
        <v>0</v>
      </c>
      <c r="Y35" s="26">
        <f>IF(V35=0,0,TRUNC(52.1403*(X35-1.5)^1.05))</f>
        <v>0</v>
      </c>
      <c r="Z35" s="8">
        <f>I35+M35+Q35+U35+Y35</f>
        <v>0</v>
      </c>
    </row>
    <row r="36" spans="1:36" ht="12.75">
      <c r="A36" s="28"/>
      <c r="B36" s="29"/>
      <c r="C36" s="30"/>
      <c r="D36" s="30"/>
      <c r="E36" s="31"/>
      <c r="F36" s="32"/>
      <c r="G36" s="33"/>
      <c r="H36" s="33"/>
      <c r="I36" s="34"/>
      <c r="J36" s="32"/>
      <c r="K36" s="33"/>
      <c r="L36" s="33"/>
      <c r="M36" s="34"/>
      <c r="N36" s="32"/>
      <c r="O36" s="33"/>
      <c r="P36" s="33"/>
      <c r="Q36" s="34"/>
      <c r="R36" s="32"/>
      <c r="S36" s="33"/>
      <c r="T36" s="33"/>
      <c r="U36" s="34"/>
      <c r="V36" s="35"/>
      <c r="W36" s="36"/>
      <c r="X36" s="36"/>
      <c r="Y36" s="37"/>
      <c r="Z36" s="38"/>
      <c r="AA36" s="39"/>
      <c r="AJ36" s="27"/>
    </row>
    <row r="37" spans="1:36" ht="12.75">
      <c r="A37" s="9"/>
      <c r="B37" s="10">
        <v>17989</v>
      </c>
      <c r="C37" s="11" t="s">
        <v>8</v>
      </c>
      <c r="D37" s="11">
        <v>70</v>
      </c>
      <c r="E37" s="15" t="s">
        <v>13</v>
      </c>
      <c r="G37" s="3">
        <v>1.916</v>
      </c>
      <c r="H37" s="23">
        <f>+TRUNC((F37*G37),2)</f>
        <v>0</v>
      </c>
      <c r="I37" s="24">
        <f>IF(F37=0,0,TRUNC(17.5458*(H37-6)^1.05))</f>
        <v>0</v>
      </c>
      <c r="J37" s="4"/>
      <c r="K37" s="3">
        <v>1.8559</v>
      </c>
      <c r="L37" s="23">
        <f>+TRUNC((J37*K37),2)</f>
        <v>0</v>
      </c>
      <c r="M37" s="24">
        <f>IF(J37=0,0,TRUNC(56.0211*(L37-1.5)^1.05))</f>
        <v>0</v>
      </c>
      <c r="N37" s="4"/>
      <c r="O37" s="3">
        <v>2.0542</v>
      </c>
      <c r="P37" s="23">
        <f>+TRUNC((N37*O37),2)</f>
        <v>0</v>
      </c>
      <c r="Q37" s="24">
        <f>IF(N37=0,0,TRUNC(12.3311*(P37-3)^1.1))</f>
        <v>0</v>
      </c>
      <c r="R37" s="4"/>
      <c r="S37" s="43">
        <v>2.0992</v>
      </c>
      <c r="T37" s="23">
        <f>+TRUNC((R37*S37),2)</f>
        <v>0</v>
      </c>
      <c r="U37" s="24">
        <f>IF(R37=0,0,TRUNC(15.9803*(T37-3.8)^1.04))</f>
        <v>0</v>
      </c>
      <c r="W37" s="2">
        <v>1.4667</v>
      </c>
      <c r="X37" s="25">
        <f>+TRUNC((V37*W37),2)</f>
        <v>0</v>
      </c>
      <c r="Y37" s="26">
        <f>IF(V37=0,0,TRUNC(52.1403*(X37-1.5)^1.05))</f>
        <v>0</v>
      </c>
      <c r="Z37" s="8">
        <f>I37+M37+Q37+U37+Y37</f>
        <v>0</v>
      </c>
      <c r="AJ37" s="27"/>
    </row>
    <row r="38" spans="1:36" ht="12.75">
      <c r="A38" s="9"/>
      <c r="B38" s="10">
        <v>17989</v>
      </c>
      <c r="C38" s="11" t="s">
        <v>8</v>
      </c>
      <c r="D38" s="11">
        <v>70</v>
      </c>
      <c r="E38" s="15" t="s">
        <v>13</v>
      </c>
      <c r="G38" s="3">
        <v>1.916</v>
      </c>
      <c r="H38" s="23">
        <f>+TRUNC((F38*G38),2)</f>
        <v>0</v>
      </c>
      <c r="I38" s="24">
        <f>IF(F38=0,0,TRUNC(17.5458*(H38-6)^1.05))</f>
        <v>0</v>
      </c>
      <c r="J38" s="4"/>
      <c r="K38" s="3">
        <v>1.8559</v>
      </c>
      <c r="L38" s="23">
        <f>+TRUNC((J38*K38),2)</f>
        <v>0</v>
      </c>
      <c r="M38" s="24">
        <f>IF(J38=0,0,TRUNC(56.0211*(L38-1.5)^1.05))</f>
        <v>0</v>
      </c>
      <c r="N38" s="4"/>
      <c r="O38" s="3">
        <v>2.0542</v>
      </c>
      <c r="P38" s="23">
        <f>+TRUNC((N38*O38),2)</f>
        <v>0</v>
      </c>
      <c r="Q38" s="24">
        <f>IF(N38=0,0,TRUNC(12.3311*(P38-3)^1.1))</f>
        <v>0</v>
      </c>
      <c r="R38" s="4"/>
      <c r="S38" s="43">
        <v>2.0992</v>
      </c>
      <c r="T38" s="23">
        <f>+TRUNC((R38*S38),2)</f>
        <v>0</v>
      </c>
      <c r="U38" s="24">
        <f>IF(R38=0,0,TRUNC(15.9803*(T38-3.8)^1.04))</f>
        <v>0</v>
      </c>
      <c r="W38" s="2">
        <v>1.4667</v>
      </c>
      <c r="X38" s="25">
        <f>+TRUNC((V38*W38),2)</f>
        <v>0</v>
      </c>
      <c r="Y38" s="26">
        <f>IF(V38=0,0,TRUNC(52.1403*(X38-1.5)^1.05))</f>
        <v>0</v>
      </c>
      <c r="Z38" s="8">
        <f>I38+M38+Q38+U38+Y38</f>
        <v>0</v>
      </c>
      <c r="AJ38" s="27"/>
    </row>
    <row r="39" spans="1:36" ht="12.75">
      <c r="A39" s="28"/>
      <c r="B39" s="29"/>
      <c r="C39" s="30"/>
      <c r="D39" s="30"/>
      <c r="E39" s="31"/>
      <c r="F39" s="32"/>
      <c r="G39" s="33"/>
      <c r="H39" s="33"/>
      <c r="I39" s="34"/>
      <c r="J39" s="32"/>
      <c r="K39" s="33"/>
      <c r="L39" s="33"/>
      <c r="M39" s="34"/>
      <c r="N39" s="32"/>
      <c r="O39" s="33"/>
      <c r="P39" s="33"/>
      <c r="Q39" s="34"/>
      <c r="R39" s="32"/>
      <c r="S39" s="33"/>
      <c r="T39" s="33"/>
      <c r="U39" s="34"/>
      <c r="V39" s="35"/>
      <c r="W39" s="36"/>
      <c r="X39" s="36"/>
      <c r="Y39" s="37"/>
      <c r="Z39" s="38"/>
      <c r="AA39" s="39"/>
      <c r="AJ39" s="27"/>
    </row>
    <row r="40" spans="1:36" ht="12.75">
      <c r="A40" s="9"/>
      <c r="B40" s="10">
        <v>15303</v>
      </c>
      <c r="C40" s="11" t="s">
        <v>8</v>
      </c>
      <c r="D40" s="11">
        <v>75</v>
      </c>
      <c r="E40" s="15" t="s">
        <v>15</v>
      </c>
      <c r="G40" s="43">
        <v>1.8918</v>
      </c>
      <c r="H40" s="23">
        <f>+TRUNC((F40*G40),2)</f>
        <v>0</v>
      </c>
      <c r="I40" s="24">
        <f>IF(F40=0,0,TRUNC(17.5458*(H40-6)^1.05))</f>
        <v>0</v>
      </c>
      <c r="J40" s="4"/>
      <c r="K40" s="3">
        <v>1.8324</v>
      </c>
      <c r="L40" s="23">
        <f>+TRUNC((J40*K40),2)</f>
        <v>0</v>
      </c>
      <c r="M40" s="24">
        <f>IF(J40=0,0,TRUNC(56.0211*(L40-1.5)^1.05))</f>
        <v>0</v>
      </c>
      <c r="N40" s="4"/>
      <c r="O40" s="3">
        <v>2.1546</v>
      </c>
      <c r="P40" s="23">
        <f>+TRUNC((N40*O40),2)</f>
        <v>0</v>
      </c>
      <c r="Q40" s="24">
        <f>IF(N40=0,0,TRUNC(12.3311*(P40-3)^1.1))</f>
        <v>0</v>
      </c>
      <c r="R40" s="4"/>
      <c r="S40" s="3">
        <v>2.2794</v>
      </c>
      <c r="T40" s="23">
        <f>+TRUNC((R40*S40),2)</f>
        <v>0</v>
      </c>
      <c r="U40" s="24">
        <f>IF(R40=0,0,TRUNC(15.9803*(T40-3.8)^1.04))</f>
        <v>0</v>
      </c>
      <c r="W40" s="2">
        <v>1.3955</v>
      </c>
      <c r="X40" s="25">
        <f>+TRUNC((V40*W40),2)</f>
        <v>0</v>
      </c>
      <c r="Y40" s="26">
        <f>IF(V40=0,0,TRUNC(52.1403*(X40-1.5)^1.05))</f>
        <v>0</v>
      </c>
      <c r="Z40" s="8">
        <f>I40+M40+Q40+U40+Y40</f>
        <v>0</v>
      </c>
      <c r="AJ40" s="27"/>
    </row>
    <row r="41" spans="1:36" ht="12.75">
      <c r="A41" s="9"/>
      <c r="B41" s="10">
        <v>15303</v>
      </c>
      <c r="C41" s="11" t="s">
        <v>8</v>
      </c>
      <c r="D41" s="11">
        <v>75</v>
      </c>
      <c r="E41" s="15" t="s">
        <v>15</v>
      </c>
      <c r="G41" s="43">
        <v>1.8918</v>
      </c>
      <c r="H41" s="23">
        <f>+TRUNC((F41*G41),2)</f>
        <v>0</v>
      </c>
      <c r="I41" s="24">
        <f>IF(F41=0,0,TRUNC(17.5458*(H41-6)^1.05))</f>
        <v>0</v>
      </c>
      <c r="J41" s="4"/>
      <c r="K41" s="3">
        <v>1.8324</v>
      </c>
      <c r="L41" s="23">
        <f>+TRUNC((J41*K41),2)</f>
        <v>0</v>
      </c>
      <c r="M41" s="24">
        <f>IF(J41=0,0,TRUNC(56.0211*(L41-1.5)^1.05))</f>
        <v>0</v>
      </c>
      <c r="N41" s="4"/>
      <c r="O41" s="3">
        <v>2.1546</v>
      </c>
      <c r="P41" s="23">
        <f>+TRUNC((N41*O41),2)</f>
        <v>0</v>
      </c>
      <c r="Q41" s="24">
        <f>IF(N41=0,0,TRUNC(12.3311*(P41-3)^1.1))</f>
        <v>0</v>
      </c>
      <c r="R41" s="4"/>
      <c r="S41" s="3">
        <v>2.2794</v>
      </c>
      <c r="T41" s="23">
        <f>+TRUNC((R41*S41),2)</f>
        <v>0</v>
      </c>
      <c r="U41" s="24">
        <f>IF(R41=0,0,TRUNC(15.9803*(T41-3.8)^1.04))</f>
        <v>0</v>
      </c>
      <c r="W41" s="2">
        <v>1.3955</v>
      </c>
      <c r="X41" s="25">
        <f>+TRUNC((V41*W41),2)</f>
        <v>0</v>
      </c>
      <c r="Y41" s="26">
        <f>IF(V41=0,0,TRUNC(52.1403*(X41-1.5)^1.05))</f>
        <v>0</v>
      </c>
      <c r="Z41" s="8">
        <f>I41+M41+Q41+U41+Y41</f>
        <v>0</v>
      </c>
      <c r="AJ41" s="27"/>
    </row>
    <row r="42" spans="1:36" ht="12.75">
      <c r="A42" s="28"/>
      <c r="B42" s="29"/>
      <c r="C42" s="30"/>
      <c r="D42" s="30"/>
      <c r="E42" s="31"/>
      <c r="F42" s="32"/>
      <c r="G42" s="33"/>
      <c r="H42" s="33"/>
      <c r="I42" s="34"/>
      <c r="J42" s="32"/>
      <c r="K42" s="33"/>
      <c r="L42" s="33"/>
      <c r="M42" s="34"/>
      <c r="N42" s="32"/>
      <c r="O42" s="33"/>
      <c r="P42" s="33"/>
      <c r="Q42" s="34"/>
      <c r="R42" s="32"/>
      <c r="S42" s="33"/>
      <c r="T42" s="33"/>
      <c r="U42" s="34"/>
      <c r="V42" s="35"/>
      <c r="W42" s="36"/>
      <c r="X42" s="36"/>
      <c r="Y42" s="37"/>
      <c r="Z42" s="38"/>
      <c r="AA42" s="39"/>
      <c r="AJ42" s="27"/>
    </row>
    <row r="43" spans="1:26" ht="12.75">
      <c r="A43" s="45"/>
      <c r="C43" s="3" t="s">
        <v>16</v>
      </c>
      <c r="D43" s="3">
        <v>80</v>
      </c>
      <c r="F43" s="42"/>
      <c r="G43" s="43">
        <v>2.163</v>
      </c>
      <c r="H43" s="23">
        <f>+TRUNC((F43*G43),2)</f>
        <v>0</v>
      </c>
      <c r="I43" s="24">
        <f>IF(F43=0,0,TRUNC(17.5458*(H43-6)^1.05))</f>
        <v>0</v>
      </c>
      <c r="J43" s="42"/>
      <c r="K43" s="3">
        <v>2.0742</v>
      </c>
      <c r="L43" s="23">
        <f>+TRUNC((J43*K43),2)</f>
        <v>0</v>
      </c>
      <c r="M43" s="24">
        <f>IF(J43=0,0,TRUNC(56.0211*(L43-1.5)^1.05))</f>
        <v>0</v>
      </c>
      <c r="N43" s="42"/>
      <c r="O43" s="46">
        <v>2.522</v>
      </c>
      <c r="P43" s="23">
        <f>+TRUNC((N43*O43),2)</f>
        <v>0</v>
      </c>
      <c r="Q43" s="24">
        <f>IF(N43=0,0,TRUNC(12.3311*(P43-3)^1.1))</f>
        <v>0</v>
      </c>
      <c r="R43" s="42"/>
      <c r="S43" s="3">
        <v>2.7129</v>
      </c>
      <c r="T43" s="23">
        <f>+TRUNC((R43*S43),2)</f>
        <v>0</v>
      </c>
      <c r="U43" s="24">
        <f>IF(R43=0,0,TRUNC(15.9803*(T43-3.8)^1.04))</f>
        <v>0</v>
      </c>
      <c r="V43" s="42"/>
      <c r="W43" s="2">
        <v>1.5424</v>
      </c>
      <c r="X43" s="25">
        <f>+TRUNC((V43*W43),2)</f>
        <v>0</v>
      </c>
      <c r="Y43" s="26">
        <f>IF(V43=0,0,TRUNC(52.1403*(X43-1.5)^1.05))</f>
        <v>0</v>
      </c>
      <c r="Z43" s="8">
        <f>I43+M43+Q43+U43+Y43</f>
        <v>0</v>
      </c>
    </row>
    <row r="44" spans="1:26" ht="12.75">
      <c r="A44" s="45"/>
      <c r="C44" s="3" t="s">
        <v>16</v>
      </c>
      <c r="D44" s="3">
        <v>80</v>
      </c>
      <c r="F44" s="42"/>
      <c r="G44" s="43">
        <v>2.163</v>
      </c>
      <c r="H44" s="23">
        <f>+TRUNC((F44*G44),2)</f>
        <v>0</v>
      </c>
      <c r="I44" s="24">
        <f>IF(F44=0,0,TRUNC(17.5458*(H44-6)^1.05))</f>
        <v>0</v>
      </c>
      <c r="J44" s="42"/>
      <c r="K44" s="3">
        <v>2.0742</v>
      </c>
      <c r="L44" s="23">
        <f>+TRUNC((J44*K44),2)</f>
        <v>0</v>
      </c>
      <c r="M44" s="24">
        <f>IF(J44=0,0,TRUNC(56.0211*(L44-1.5)^1.05))</f>
        <v>0</v>
      </c>
      <c r="N44" s="42"/>
      <c r="O44" s="46">
        <v>2.522</v>
      </c>
      <c r="P44" s="23">
        <f>+TRUNC((N44*O44),2)</f>
        <v>0</v>
      </c>
      <c r="Q44" s="24">
        <f>IF(N44=0,0,TRUNC(12.3311*(P44-3)^1.1))</f>
        <v>0</v>
      </c>
      <c r="R44" s="42"/>
      <c r="S44" s="3">
        <v>2.7129</v>
      </c>
      <c r="T44" s="23">
        <f>+TRUNC((R44*S44),2)</f>
        <v>0</v>
      </c>
      <c r="U44" s="24">
        <f>IF(R44=0,0,TRUNC(15.9803*(T44-3.8)^1.04))</f>
        <v>0</v>
      </c>
      <c r="V44" s="42"/>
      <c r="W44" s="2">
        <v>1.5424</v>
      </c>
      <c r="X44" s="25">
        <f>+TRUNC((V44*W44),2)</f>
        <v>0</v>
      </c>
      <c r="Y44" s="26">
        <f>IF(V44=0,0,TRUNC(52.1403*(X44-1.5)^1.05))</f>
        <v>0</v>
      </c>
      <c r="Z44" s="8">
        <f>I44+M44+Q44+U44+Y44</f>
        <v>0</v>
      </c>
    </row>
    <row r="45" spans="1:36" s="48" customFormat="1" ht="12.75">
      <c r="A45" s="28"/>
      <c r="B45" s="29"/>
      <c r="C45" s="30"/>
      <c r="D45" s="30"/>
      <c r="E45" s="31"/>
      <c r="F45" s="47"/>
      <c r="G45" s="33"/>
      <c r="H45" s="33"/>
      <c r="I45" s="34"/>
      <c r="J45" s="32"/>
      <c r="K45" s="33"/>
      <c r="L45" s="33"/>
      <c r="M45" s="34"/>
      <c r="N45" s="32"/>
      <c r="O45" s="33"/>
      <c r="P45" s="33"/>
      <c r="Q45" s="34"/>
      <c r="R45" s="32"/>
      <c r="S45" s="33"/>
      <c r="T45" s="33"/>
      <c r="U45" s="34"/>
      <c r="V45" s="35"/>
      <c r="W45" s="36"/>
      <c r="X45" s="36"/>
      <c r="Y45" s="37"/>
      <c r="Z45" s="38"/>
      <c r="AA45" s="39"/>
      <c r="AJ45" s="49"/>
    </row>
    <row r="46" spans="1:36" s="48" customFormat="1" ht="12.75">
      <c r="A46" s="9"/>
      <c r="B46" s="50"/>
      <c r="C46" s="51" t="s">
        <v>8</v>
      </c>
      <c r="D46" s="51">
        <v>85</v>
      </c>
      <c r="E46" s="52"/>
      <c r="F46" s="42"/>
      <c r="G46" s="46">
        <v>2.5284</v>
      </c>
      <c r="H46" s="23">
        <f>+TRUNC((F46*G46),2)</f>
        <v>0</v>
      </c>
      <c r="I46" s="24">
        <f>IF(F46=0,0,TRUNC(17.5458*(H46-6)^1.05))</f>
        <v>0</v>
      </c>
      <c r="J46" s="42"/>
      <c r="K46" s="46">
        <v>2.3894</v>
      </c>
      <c r="L46" s="23">
        <f>+TRUNC((J46*K46),2)</f>
        <v>0</v>
      </c>
      <c r="M46" s="24">
        <f>IF(J46=0,0,TRUNC(56.0211*(L46-1.5)^1.05))</f>
        <v>0</v>
      </c>
      <c r="N46" s="42"/>
      <c r="O46" s="46">
        <v>3.0404</v>
      </c>
      <c r="P46" s="23">
        <f>+TRUNC((N46*O46),2)</f>
        <v>0</v>
      </c>
      <c r="Q46" s="24">
        <f>IF(N46=0,0,TRUNC(12.3311*(P46-3)^1.1))</f>
        <v>0</v>
      </c>
      <c r="R46" s="42"/>
      <c r="S46" s="46">
        <v>3.35</v>
      </c>
      <c r="T46" s="23">
        <f>+TRUNC((R46*S46),2)</f>
        <v>0</v>
      </c>
      <c r="U46" s="24">
        <f>IF(R46=0,0,TRUNC(15.9803*(T46-3.8)^1.04))</f>
        <v>0</v>
      </c>
      <c r="V46" s="42"/>
      <c r="W46" s="2">
        <v>1.7304</v>
      </c>
      <c r="X46" s="25">
        <f>+TRUNC((V46*W46),2)</f>
        <v>0</v>
      </c>
      <c r="Y46" s="26">
        <f>IF(V46=0,0,TRUNC(52.1403*(X46-1.5)^1.05))</f>
        <v>0</v>
      </c>
      <c r="Z46" s="8">
        <f>I46+M46+Q46+U46+Y46</f>
        <v>0</v>
      </c>
      <c r="AA46" s="2"/>
      <c r="AJ46" s="49"/>
    </row>
    <row r="47" spans="1:36" s="48" customFormat="1" ht="12.75">
      <c r="A47" s="9"/>
      <c r="B47" s="50"/>
      <c r="C47" s="51" t="s">
        <v>8</v>
      </c>
      <c r="D47" s="51">
        <v>85</v>
      </c>
      <c r="E47" s="52"/>
      <c r="F47" s="42"/>
      <c r="G47" s="46">
        <v>2.5284</v>
      </c>
      <c r="H47" s="23">
        <f>+TRUNC((F47*G47),2)</f>
        <v>0</v>
      </c>
      <c r="I47" s="24">
        <f>IF(F47=0,0,TRUNC(17.5458*(H47-6)^1.05))</f>
        <v>0</v>
      </c>
      <c r="J47" s="42"/>
      <c r="K47" s="46">
        <v>2.3894</v>
      </c>
      <c r="L47" s="23">
        <f>+TRUNC((J47*K47),2)</f>
        <v>0</v>
      </c>
      <c r="M47" s="24">
        <f>IF(J47=0,0,TRUNC(56.0211*(L47-1.5)^1.05))</f>
        <v>0</v>
      </c>
      <c r="N47" s="42"/>
      <c r="O47" s="46">
        <v>3.0404</v>
      </c>
      <c r="P47" s="23">
        <f>+TRUNC((N47*O47),2)</f>
        <v>0</v>
      </c>
      <c r="Q47" s="24">
        <f>IF(N47=0,0,TRUNC(12.3311*(P47-3)^1.1))</f>
        <v>0</v>
      </c>
      <c r="R47" s="42"/>
      <c r="S47" s="46">
        <v>3.35</v>
      </c>
      <c r="T47" s="23">
        <f>+TRUNC((R47*S47),2)</f>
        <v>0</v>
      </c>
      <c r="U47" s="24">
        <f>IF(R47=0,0,TRUNC(15.9803*(T47-3.8)^1.04))</f>
        <v>0</v>
      </c>
      <c r="V47" s="42"/>
      <c r="W47" s="2">
        <v>1.7304</v>
      </c>
      <c r="X47" s="25">
        <f>+TRUNC((V47*W47),2)</f>
        <v>0</v>
      </c>
      <c r="Y47" s="26">
        <f>IF(V47=0,0,TRUNC(52.1403*(X47-1.5)^1.05))</f>
        <v>0</v>
      </c>
      <c r="Z47" s="8">
        <f>I47+M47+Q47+U47+Y47</f>
        <v>0</v>
      </c>
      <c r="AA47" s="2"/>
      <c r="AJ47" s="49"/>
    </row>
    <row r="48" spans="1:36" s="48" customFormat="1" ht="12.75">
      <c r="A48" s="28"/>
      <c r="B48" s="29"/>
      <c r="C48" s="30"/>
      <c r="D48" s="30"/>
      <c r="E48" s="31"/>
      <c r="F48" s="47"/>
      <c r="G48" s="33"/>
      <c r="H48" s="33"/>
      <c r="I48" s="34"/>
      <c r="J48" s="32"/>
      <c r="K48" s="33"/>
      <c r="L48" s="33"/>
      <c r="M48" s="34"/>
      <c r="N48" s="32"/>
      <c r="O48" s="33"/>
      <c r="P48" s="33"/>
      <c r="Q48" s="34"/>
      <c r="R48" s="32"/>
      <c r="S48" s="33"/>
      <c r="T48" s="33"/>
      <c r="U48" s="34"/>
      <c r="V48" s="35"/>
      <c r="W48" s="36"/>
      <c r="X48" s="36"/>
      <c r="Y48" s="37"/>
      <c r="Z48" s="38"/>
      <c r="AA48" s="39"/>
      <c r="AJ48" s="49"/>
    </row>
    <row r="49" spans="1:36" ht="12.75">
      <c r="A49" s="9"/>
      <c r="B49" s="10">
        <v>9854</v>
      </c>
      <c r="C49" s="11" t="s">
        <v>8</v>
      </c>
      <c r="D49" s="11">
        <v>90</v>
      </c>
      <c r="E49" s="15" t="s">
        <v>9</v>
      </c>
      <c r="G49" s="43">
        <v>3.0478</v>
      </c>
      <c r="H49" s="23">
        <f>+TRUNC((F49*G49),2)</f>
        <v>0</v>
      </c>
      <c r="I49" s="24">
        <f>IF(F49=0,0,TRUNC(17.5458*(H49-6)^1.05))</f>
        <v>0</v>
      </c>
      <c r="J49" s="4"/>
      <c r="K49" s="3">
        <v>2.8176</v>
      </c>
      <c r="L49" s="23">
        <f>+TRUNC((J49*K49),2)</f>
        <v>0</v>
      </c>
      <c r="M49" s="24">
        <f>IF(J49=0,0,TRUNC(56.0211*(L49-1.5)^1.05))</f>
        <v>0</v>
      </c>
      <c r="N49" s="4"/>
      <c r="O49" s="46">
        <v>3.827</v>
      </c>
      <c r="P49" s="23">
        <f>+TRUNC((N49*O49),2)</f>
        <v>0</v>
      </c>
      <c r="Q49" s="24">
        <f>IF(N49=0,0,TRUNC(12.3311*(P49-3)^1.1))</f>
        <v>0</v>
      </c>
      <c r="R49" s="4"/>
      <c r="S49" s="3">
        <v>4.3782</v>
      </c>
      <c r="T49" s="23">
        <f>+TRUNC((R49*S49),2)</f>
        <v>0</v>
      </c>
      <c r="U49" s="24">
        <f>IF(R49=0,0,TRUNC(15.9803*(T49-3.8)^1.04))</f>
        <v>0</v>
      </c>
      <c r="W49" s="2">
        <v>1.9798</v>
      </c>
      <c r="X49" s="25">
        <f>+TRUNC((V49*W49),2)</f>
        <v>0</v>
      </c>
      <c r="Y49" s="26">
        <f>IF(V49=0,0,TRUNC(52.1403*(X49-1.5)^1.05))</f>
        <v>0</v>
      </c>
      <c r="Z49" s="8">
        <f>I49+M49+Q49+U49+Y49</f>
        <v>0</v>
      </c>
      <c r="AJ49" s="27"/>
    </row>
    <row r="50" spans="1:36" ht="12.75">
      <c r="A50" s="9"/>
      <c r="B50" s="10">
        <v>9854</v>
      </c>
      <c r="C50" s="11" t="s">
        <v>8</v>
      </c>
      <c r="D50" s="11">
        <v>90</v>
      </c>
      <c r="E50" s="15" t="s">
        <v>9</v>
      </c>
      <c r="G50" s="43">
        <v>3.0478</v>
      </c>
      <c r="H50" s="23">
        <f>+TRUNC((F50*G50),2)</f>
        <v>0</v>
      </c>
      <c r="I50" s="24">
        <f>IF(F50=0,0,TRUNC(17.5458*(H50-6)^1.05))</f>
        <v>0</v>
      </c>
      <c r="J50" s="4"/>
      <c r="K50" s="3">
        <v>2.8176</v>
      </c>
      <c r="L50" s="23">
        <f>+TRUNC((J50*K50),2)</f>
        <v>0</v>
      </c>
      <c r="M50" s="24">
        <f>IF(J50=0,0,TRUNC(56.0211*(L50-1.5)^1.05))</f>
        <v>0</v>
      </c>
      <c r="N50" s="4"/>
      <c r="O50" s="46">
        <v>3.827</v>
      </c>
      <c r="P50" s="23">
        <f>+TRUNC((N50*O50),2)</f>
        <v>0</v>
      </c>
      <c r="Q50" s="24">
        <f>IF(N50=0,0,TRUNC(12.3311*(P50-3)^1.1))</f>
        <v>0</v>
      </c>
      <c r="R50" s="4"/>
      <c r="S50" s="3">
        <v>4.3782</v>
      </c>
      <c r="T50" s="23">
        <f>+TRUNC((R50*S50),2)</f>
        <v>0</v>
      </c>
      <c r="U50" s="24">
        <f>IF(R50=0,0,TRUNC(15.9803*(T50-3.8)^1.04))</f>
        <v>0</v>
      </c>
      <c r="W50" s="2">
        <v>1.9798</v>
      </c>
      <c r="X50" s="25">
        <f>+TRUNC((V50*W50),2)</f>
        <v>0</v>
      </c>
      <c r="Y50" s="26">
        <f>IF(V50=0,0,TRUNC(52.1403*(X50-1.5)^1.05))</f>
        <v>0</v>
      </c>
      <c r="Z50" s="8">
        <f>I50+M50+Q50+U50+Y50</f>
        <v>0</v>
      </c>
      <c r="AJ50" s="27"/>
    </row>
    <row r="51" spans="1:36" ht="12.75">
      <c r="A51" s="28"/>
      <c r="B51" s="29"/>
      <c r="C51" s="30"/>
      <c r="D51" s="30"/>
      <c r="E51" s="31"/>
      <c r="F51" s="32"/>
      <c r="G51" s="33"/>
      <c r="H51" s="33"/>
      <c r="I51" s="34"/>
      <c r="J51" s="32"/>
      <c r="K51" s="33"/>
      <c r="L51" s="33"/>
      <c r="M51" s="34"/>
      <c r="N51" s="32"/>
      <c r="O51" s="33"/>
      <c r="P51" s="33"/>
      <c r="Q51" s="34"/>
      <c r="R51" s="32"/>
      <c r="S51" s="33"/>
      <c r="T51" s="33"/>
      <c r="U51" s="34"/>
      <c r="V51" s="35"/>
      <c r="W51" s="36"/>
      <c r="X51" s="36"/>
      <c r="Y51" s="37"/>
      <c r="Z51" s="38"/>
      <c r="AA51" s="39"/>
      <c r="AJ51" s="27"/>
    </row>
    <row r="52" spans="1:36" ht="12.75">
      <c r="A52" s="9"/>
      <c r="B52" s="10">
        <v>8318</v>
      </c>
      <c r="C52" s="11" t="s">
        <v>8</v>
      </c>
      <c r="D52" s="11">
        <v>95</v>
      </c>
      <c r="E52" s="15" t="s">
        <v>13</v>
      </c>
      <c r="G52" s="43">
        <v>3.8446</v>
      </c>
      <c r="H52" s="23">
        <f>+TRUNC((F52*G52),2)</f>
        <v>0</v>
      </c>
      <c r="I52" s="24">
        <f>IF(F52=0,0,TRUNC(17.5458*(H52-6)^1.05))</f>
        <v>0</v>
      </c>
      <c r="J52" s="4"/>
      <c r="K52" s="3">
        <v>3.4328</v>
      </c>
      <c r="L52" s="23">
        <f>+TRUNC((J52*K52),2)</f>
        <v>0</v>
      </c>
      <c r="M52" s="24">
        <f>IF(J52=0,0,TRUNC(56.0211*(L52-1.5)^1.05))</f>
        <v>0</v>
      </c>
      <c r="N52" s="4"/>
      <c r="O52" s="46">
        <v>5.1626</v>
      </c>
      <c r="P52" s="23">
        <f>+TRUNC((N52*O52),2)</f>
        <v>0</v>
      </c>
      <c r="Q52" s="24">
        <f>IF(N52=0,0,TRUNC(12.3311*(P52-3)^1.1))</f>
        <v>0</v>
      </c>
      <c r="R52" s="4"/>
      <c r="S52" s="3">
        <v>6.3171</v>
      </c>
      <c r="T52" s="23">
        <f>+TRUNC((R52*S52),2)</f>
        <v>0</v>
      </c>
      <c r="U52" s="24">
        <f>IF(R52=0,0,TRUNC(15.9803*(T52-3.8)^1.04))</f>
        <v>0</v>
      </c>
      <c r="W52" s="2">
        <v>2.3272</v>
      </c>
      <c r="X52" s="25">
        <f>+TRUNC((V52*W52),2)</f>
        <v>0</v>
      </c>
      <c r="Y52" s="26">
        <f>IF(V52=0,0,TRUNC(52.1403*(X52-1.5)^1.05))</f>
        <v>0</v>
      </c>
      <c r="Z52" s="8">
        <f>I52+M52+Q52+U52+Y52</f>
        <v>0</v>
      </c>
      <c r="AJ52" s="27"/>
    </row>
    <row r="53" spans="1:5" ht="12.75">
      <c r="A53" s="9"/>
      <c r="B53" s="10"/>
      <c r="C53" s="11"/>
      <c r="D53" s="11"/>
      <c r="E53" s="15"/>
    </row>
    <row r="54" spans="3:4" ht="12.75">
      <c r="C54" s="2"/>
      <c r="D54" s="2"/>
    </row>
    <row r="55" spans="1:4" ht="12.75">
      <c r="A55" s="45"/>
      <c r="C55" s="2"/>
      <c r="D55" s="2"/>
    </row>
    <row r="56" spans="1:5" ht="12.75">
      <c r="A56" s="9"/>
      <c r="B56" s="10"/>
      <c r="C56" s="11"/>
      <c r="D56" s="11"/>
      <c r="E56" s="40"/>
    </row>
    <row r="57" ht="12.75">
      <c r="B57" s="53"/>
    </row>
    <row r="61" spans="1:5" ht="12.75">
      <c r="A61" s="54"/>
      <c r="B61" s="15"/>
      <c r="C61" s="15"/>
      <c r="D61" s="15"/>
      <c r="E61" s="15"/>
    </row>
  </sheetData>
  <sheetProtection selectLockedCells="1" selectUnlockedCells="1"/>
  <printOptions/>
  <pageMargins left="0.39375" right="0.39375" top="1.0527777777777778" bottom="1.0527777777777778" header="0.7875" footer="0.7875"/>
  <pageSetup firstPageNumber="1" useFirstPageNumber="1" horizontalDpi="300" verticalDpi="300" orientation="landscape" paperSize="9" scale="11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15"/>
  <sheetViews>
    <sheetView tabSelected="1" zoomScale="130" zoomScaleNormal="130" zoomScalePageLayoutView="0" workbookViewId="0" topLeftCell="A1">
      <pane xSplit="5" topLeftCell="F1" activePane="topRight" state="frozen"/>
      <selection pane="topLeft" activeCell="A1" sqref="A1"/>
      <selection pane="topRight" activeCell="U12" sqref="U12"/>
    </sheetView>
  </sheetViews>
  <sheetFormatPr defaultColWidth="11.57421875" defaultRowHeight="12.75"/>
  <cols>
    <col min="1" max="1" width="16.00390625" style="55" customWidth="1"/>
    <col min="2" max="2" width="0" style="2" hidden="1" customWidth="1"/>
    <col min="3" max="3" width="3.8515625" style="3" customWidth="1"/>
    <col min="4" max="4" width="5.140625" style="3" customWidth="1"/>
    <col min="5" max="5" width="0" style="2" hidden="1" customWidth="1"/>
    <col min="6" max="6" width="8.7109375" style="4" customWidth="1"/>
    <col min="7" max="8" width="0" style="3" hidden="1" customWidth="1"/>
    <col min="9" max="9" width="8.28125" style="3" customWidth="1"/>
    <col min="10" max="10" width="7.421875" style="4" customWidth="1"/>
    <col min="11" max="12" width="0" style="3" hidden="1" customWidth="1"/>
    <col min="13" max="13" width="8.00390625" style="3" customWidth="1"/>
    <col min="14" max="14" width="8.28125" style="4" customWidth="1"/>
    <col min="15" max="16" width="0" style="3" hidden="1" customWidth="1"/>
    <col min="17" max="17" width="8.00390625" style="3" customWidth="1"/>
    <col min="18" max="18" width="8.57421875" style="4" customWidth="1"/>
    <col min="19" max="20" width="0" style="3" hidden="1" customWidth="1"/>
    <col min="21" max="21" width="8.7109375" style="13" customWidth="1"/>
    <col min="22" max="22" width="9.00390625" style="4" customWidth="1"/>
    <col min="23" max="24" width="0" style="3" hidden="1" customWidth="1"/>
    <col min="25" max="25" width="10.140625" style="13" customWidth="1"/>
    <col min="26" max="26" width="7.28125" style="13" customWidth="1"/>
    <col min="27" max="34" width="11.57421875" style="2" customWidth="1"/>
    <col min="35" max="35" width="14.8515625" style="2" customWidth="1"/>
    <col min="36" max="16384" width="11.57421875" style="2" customWidth="1"/>
  </cols>
  <sheetData>
    <row r="1" spans="1:35" ht="12.75">
      <c r="A1" s="56"/>
      <c r="B1" s="10"/>
      <c r="C1" s="11"/>
      <c r="D1" s="12"/>
      <c r="E1" s="13" t="s">
        <v>17</v>
      </c>
      <c r="F1" s="59" t="s">
        <v>28</v>
      </c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AA1" s="8"/>
      <c r="AB1" s="8"/>
      <c r="AC1" s="7"/>
      <c r="AD1" s="8"/>
      <c r="AE1" s="8"/>
      <c r="AF1" s="7"/>
      <c r="AG1" s="8"/>
      <c r="AH1" s="8"/>
      <c r="AI1" s="8"/>
    </row>
    <row r="2" spans="1:35" ht="12.75">
      <c r="A2" s="56"/>
      <c r="B2" s="10"/>
      <c r="C2" s="11"/>
      <c r="D2" s="12"/>
      <c r="E2" s="15"/>
      <c r="F2" s="14"/>
      <c r="G2" s="13"/>
      <c r="H2" s="13"/>
      <c r="I2" s="13"/>
      <c r="J2" s="14"/>
      <c r="K2" s="13"/>
      <c r="L2" s="13"/>
      <c r="M2" s="13"/>
      <c r="N2" s="14"/>
      <c r="O2" s="13"/>
      <c r="P2" s="13"/>
      <c r="Q2" s="13"/>
      <c r="R2" s="14"/>
      <c r="S2" s="13"/>
      <c r="T2" s="13"/>
      <c r="AA2" s="8"/>
      <c r="AB2" s="8"/>
      <c r="AC2" s="7"/>
      <c r="AD2" s="8"/>
      <c r="AE2" s="8"/>
      <c r="AF2" s="7"/>
      <c r="AG2" s="8"/>
      <c r="AH2" s="8"/>
      <c r="AI2" s="8"/>
    </row>
    <row r="3" spans="1:26" s="13" customFormat="1" ht="12.75">
      <c r="A3" s="57" t="s">
        <v>18</v>
      </c>
      <c r="B3" s="17"/>
      <c r="C3" s="18"/>
      <c r="D3" s="19"/>
      <c r="E3" s="18"/>
      <c r="F3" s="20" t="s">
        <v>0</v>
      </c>
      <c r="G3" s="21"/>
      <c r="H3" s="21"/>
      <c r="I3" s="21" t="s">
        <v>1</v>
      </c>
      <c r="J3" s="20" t="s">
        <v>2</v>
      </c>
      <c r="K3" s="21"/>
      <c r="L3" s="21"/>
      <c r="M3" s="21" t="s">
        <v>1</v>
      </c>
      <c r="N3" s="20" t="s">
        <v>3</v>
      </c>
      <c r="O3" s="21"/>
      <c r="P3" s="21"/>
      <c r="Q3" s="21" t="s">
        <v>1</v>
      </c>
      <c r="R3" s="20" t="s">
        <v>4</v>
      </c>
      <c r="S3" s="21"/>
      <c r="T3" s="21"/>
      <c r="U3" s="21" t="s">
        <v>1</v>
      </c>
      <c r="V3" s="20" t="s">
        <v>5</v>
      </c>
      <c r="W3" s="21"/>
      <c r="X3" s="21"/>
      <c r="Y3" s="21" t="s">
        <v>1</v>
      </c>
      <c r="Z3" s="21" t="s">
        <v>6</v>
      </c>
    </row>
    <row r="4" spans="1:35" ht="12.75">
      <c r="A4" s="56" t="s">
        <v>22</v>
      </c>
      <c r="B4" s="10">
        <v>30256</v>
      </c>
      <c r="C4" s="11" t="s">
        <v>19</v>
      </c>
      <c r="D4" s="11">
        <v>35</v>
      </c>
      <c r="E4" s="40"/>
      <c r="F4" s="4">
        <v>42.65</v>
      </c>
      <c r="G4" s="3">
        <v>1.03</v>
      </c>
      <c r="H4" s="23">
        <f>+TRUNC((F4*G4),2)</f>
        <v>43.92</v>
      </c>
      <c r="I4" s="60">
        <f>IF(F4=0,0,TRUNC(13.0449*(H4-7)^1.05))</f>
        <v>576</v>
      </c>
      <c r="J4" s="4">
        <v>10.66</v>
      </c>
      <c r="K4" s="3">
        <v>1.0372</v>
      </c>
      <c r="L4" s="23">
        <f>+TRUNC((J4*K4),2)</f>
        <v>11.05</v>
      </c>
      <c r="M4" s="60">
        <f>IF(J4=0,0,TRUNC(51.39*(L4-1.5)^1.05))</f>
        <v>549</v>
      </c>
      <c r="N4" s="4">
        <v>34.33</v>
      </c>
      <c r="O4" s="3">
        <v>1.0143</v>
      </c>
      <c r="P4" s="23">
        <f>+TRUNC((N4*O4),2)</f>
        <v>34.82</v>
      </c>
      <c r="Q4" s="60">
        <f>IF(N4=0,0,TRUNC(12.91*(P4-4)^1.1))</f>
        <v>560</v>
      </c>
      <c r="R4" s="4">
        <v>37.37</v>
      </c>
      <c r="S4" s="3">
        <v>1.0126</v>
      </c>
      <c r="T4" s="23">
        <f>+TRUNC((R4*S4),2)</f>
        <v>37.84</v>
      </c>
      <c r="U4" s="60">
        <f>IF(R4=0,0,TRUNC(10.14*(T4-7)^1.08))</f>
        <v>411</v>
      </c>
      <c r="V4" s="4">
        <v>12.28</v>
      </c>
      <c r="W4" s="3">
        <v>1.0203</v>
      </c>
      <c r="X4" s="23">
        <f>+TRUNC((V4*W4),2)</f>
        <v>12.52</v>
      </c>
      <c r="Y4" s="60">
        <f>IF(V4=0,0,TRUNC(47.8338*(X4-1.5)^1.05))</f>
        <v>594</v>
      </c>
      <c r="Z4" s="13">
        <f>I4+M4+Q4+U4+Y4</f>
        <v>2690</v>
      </c>
      <c r="AA4" s="8"/>
      <c r="AB4" s="8"/>
      <c r="AC4" s="7"/>
      <c r="AD4" s="8"/>
      <c r="AE4" s="8"/>
      <c r="AF4" s="7"/>
      <c r="AG4" s="8"/>
      <c r="AH4" s="8"/>
      <c r="AI4" s="8"/>
    </row>
    <row r="5" spans="1:26" ht="12.75">
      <c r="A5" s="56" t="s">
        <v>23</v>
      </c>
      <c r="B5" s="10">
        <v>17653</v>
      </c>
      <c r="C5" s="11" t="s">
        <v>19</v>
      </c>
      <c r="D5" s="11">
        <v>70</v>
      </c>
      <c r="E5" s="15" t="s">
        <v>20</v>
      </c>
      <c r="F5" s="4">
        <v>39.9</v>
      </c>
      <c r="G5" s="43">
        <v>1.4524</v>
      </c>
      <c r="H5" s="23">
        <f>+TRUNC((F5*G5),2)</f>
        <v>57.95</v>
      </c>
      <c r="I5" s="60">
        <f>IF(F5=0,0,TRUNC(13.0449*(H5-7)^1.05))</f>
        <v>808</v>
      </c>
      <c r="J5" s="4">
        <v>11.37</v>
      </c>
      <c r="K5" s="43">
        <v>1.2806</v>
      </c>
      <c r="L5" s="23">
        <f>+TRUNC((J5*K5),2)</f>
        <v>14.56</v>
      </c>
      <c r="M5" s="60">
        <f>IF(J5=0,0,TRUNC(51.39*(L5-1.5)^1.05))</f>
        <v>763</v>
      </c>
      <c r="N5" s="4">
        <v>36.35</v>
      </c>
      <c r="O5" s="3">
        <v>1.2781</v>
      </c>
      <c r="P5" s="23">
        <f>+TRUNC((N5*O5),2)</f>
        <v>46.45</v>
      </c>
      <c r="Q5" s="60">
        <f>IF(N5=0,0,TRUNC(12.91*(P5-4)^1.1))</f>
        <v>797</v>
      </c>
      <c r="R5" s="4">
        <v>29.95</v>
      </c>
      <c r="S5" s="3">
        <v>1.6801</v>
      </c>
      <c r="T5" s="23">
        <f>+TRUNC((R5*S5),2)</f>
        <v>50.31</v>
      </c>
      <c r="U5" s="60">
        <f>IF(R5=0,0,TRUNC(10.14*(T5-7)^1.08))</f>
        <v>593</v>
      </c>
      <c r="V5" s="4">
        <v>13.6</v>
      </c>
      <c r="W5" s="3">
        <v>1.1408</v>
      </c>
      <c r="X5" s="23">
        <f>+TRUNC((V5*W5),2)</f>
        <v>15.51</v>
      </c>
      <c r="Y5" s="60">
        <f>IF(V5=0,0,TRUNC(47.8338*(X5-1.5)^1.05))</f>
        <v>764</v>
      </c>
      <c r="Z5" s="13">
        <f>I5+M5+Q5+U5+Y5</f>
        <v>3725</v>
      </c>
    </row>
    <row r="6" spans="1:26" ht="12.75">
      <c r="A6" s="56" t="s">
        <v>24</v>
      </c>
      <c r="B6" s="10">
        <v>17653</v>
      </c>
      <c r="C6" s="11" t="s">
        <v>19</v>
      </c>
      <c r="D6" s="11">
        <v>70</v>
      </c>
      <c r="E6" s="15" t="s">
        <v>20</v>
      </c>
      <c r="F6" s="4">
        <v>39.44</v>
      </c>
      <c r="G6" s="43">
        <v>1.4524</v>
      </c>
      <c r="H6" s="23">
        <f>+TRUNC((F6*G6),2)</f>
        <v>57.28</v>
      </c>
      <c r="I6" s="60">
        <f>IF(F6=0,0,TRUNC(13.0449*(H6-7)^1.05))</f>
        <v>797</v>
      </c>
      <c r="J6" s="4">
        <v>9.44</v>
      </c>
      <c r="K6" s="43">
        <v>1.2806</v>
      </c>
      <c r="L6" s="23">
        <f>+TRUNC((J6*K6),2)</f>
        <v>12.08</v>
      </c>
      <c r="M6" s="60">
        <f>IF(J6=0,0,TRUNC(51.39*(L6-1.5)^1.05))</f>
        <v>611</v>
      </c>
      <c r="N6" s="4">
        <v>30.11</v>
      </c>
      <c r="O6" s="3">
        <v>1.2781</v>
      </c>
      <c r="P6" s="23">
        <f>+TRUNC((N6*O6),2)</f>
        <v>38.48</v>
      </c>
      <c r="Q6" s="60">
        <f>IF(N6=0,0,TRUNC(12.91*(P6-4)^1.1))</f>
        <v>634</v>
      </c>
      <c r="R6" s="4">
        <v>34.3</v>
      </c>
      <c r="S6" s="3">
        <v>1.6801</v>
      </c>
      <c r="T6" s="23">
        <f>+TRUNC((R6*S6),2)</f>
        <v>57.62</v>
      </c>
      <c r="U6" s="60">
        <f>IF(R6=0,0,TRUNC(10.14*(T6-7)^1.08))</f>
        <v>702</v>
      </c>
      <c r="V6" s="4">
        <v>14.22</v>
      </c>
      <c r="W6" s="3">
        <v>1.1408</v>
      </c>
      <c r="X6" s="23">
        <f>+TRUNC((V6*W6),2)</f>
        <v>16.22</v>
      </c>
      <c r="Y6" s="60">
        <f>IF(V6=0,0,TRUNC(47.8338*(X6-1.5)^1.05))</f>
        <v>805</v>
      </c>
      <c r="Z6" s="13">
        <f>I6+M6+Q6+U6+Y6</f>
        <v>3549</v>
      </c>
    </row>
    <row r="7" spans="1:35" ht="12.75">
      <c r="A7" s="56" t="s">
        <v>25</v>
      </c>
      <c r="B7" s="10">
        <v>13434</v>
      </c>
      <c r="C7" s="11" t="s">
        <v>19</v>
      </c>
      <c r="D7" s="11">
        <v>80</v>
      </c>
      <c r="E7" s="15" t="s">
        <v>21</v>
      </c>
      <c r="F7" s="4" t="s">
        <v>26</v>
      </c>
      <c r="G7" s="43">
        <v>1.8654</v>
      </c>
      <c r="H7" s="23" t="e">
        <f>+TRUNC((F7*G7),2)</f>
        <v>#VALUE!</v>
      </c>
      <c r="I7" s="60">
        <v>0</v>
      </c>
      <c r="J7" s="4">
        <v>10.84</v>
      </c>
      <c r="K7" s="43">
        <v>1.5053</v>
      </c>
      <c r="L7" s="23">
        <f>+TRUNC((J7*K7),2)</f>
        <v>16.31</v>
      </c>
      <c r="M7" s="60">
        <f>IF(J7=0,0,TRUNC(51.39*(L7-1.5)^1.05))</f>
        <v>870</v>
      </c>
      <c r="N7" s="4">
        <v>29.5</v>
      </c>
      <c r="O7" s="3">
        <v>1.6441</v>
      </c>
      <c r="P7" s="23">
        <f>+TRUNC((N7*O7),2)</f>
        <v>48.5</v>
      </c>
      <c r="Q7" s="60">
        <f>IF(N7=0,0,TRUNC(12.91*(P7-4)^1.1))</f>
        <v>839</v>
      </c>
      <c r="R7" s="4">
        <v>24.85</v>
      </c>
      <c r="S7" s="3">
        <v>2.0952</v>
      </c>
      <c r="T7" s="23">
        <f>+TRUNC((R7*S7),2)</f>
        <v>52.06</v>
      </c>
      <c r="U7" s="60">
        <f>IF(R7=0,0,TRUNC(10.14*(T7-7)^1.08))</f>
        <v>619</v>
      </c>
      <c r="V7" s="4">
        <v>15</v>
      </c>
      <c r="W7" s="3">
        <v>1.3043</v>
      </c>
      <c r="X7" s="23">
        <f>+TRUNC((V7*W7),2)</f>
        <v>19.56</v>
      </c>
      <c r="Y7" s="60">
        <f>IF(V7=0,0,TRUNC(47.8338*(X7-1.5)^1.05))</f>
        <v>998</v>
      </c>
      <c r="Z7" s="13">
        <f>I7+M7+Q7+U7+Y7</f>
        <v>3326</v>
      </c>
      <c r="AI7" s="27"/>
    </row>
    <row r="8" spans="3:4" ht="12.75">
      <c r="C8" s="2"/>
      <c r="D8" s="2"/>
    </row>
    <row r="9" spans="1:9" ht="12.75">
      <c r="A9" s="61" t="s">
        <v>27</v>
      </c>
      <c r="B9" s="61"/>
      <c r="C9" s="61"/>
      <c r="D9" s="61"/>
      <c r="E9" s="61"/>
      <c r="F9" s="61"/>
      <c r="G9" s="61"/>
      <c r="H9" s="61"/>
      <c r="I9" s="61"/>
    </row>
    <row r="10" spans="1:5" ht="12.75">
      <c r="A10" s="56"/>
      <c r="B10" s="10"/>
      <c r="C10" s="11"/>
      <c r="D10" s="11"/>
      <c r="E10" s="40"/>
    </row>
    <row r="11" ht="12.75">
      <c r="B11" s="53"/>
    </row>
    <row r="15" spans="1:5" ht="12.75">
      <c r="A15" s="58"/>
      <c r="B15" s="15"/>
      <c r="C15" s="15"/>
      <c r="D15" s="15"/>
      <c r="E15" s="15"/>
    </row>
  </sheetData>
  <sheetProtection selectLockedCells="1" selectUnlockedCells="1"/>
  <mergeCells count="2">
    <mergeCell ref="A9:I9"/>
    <mergeCell ref="F1:U1"/>
  </mergeCells>
  <printOptions/>
  <pageMargins left="0.39375" right="0.39375" top="1.0527777777777778" bottom="1.0527777777777778" header="0.7875" footer="0.7875"/>
  <pageSetup horizontalDpi="300" verticalDpi="300" orientation="landscape" paperSize="9" scale="113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39375" right="0.39375" top="1.0527777777777778" bottom="1.0527777777777778" header="0.7875" footer="0.7875"/>
  <pageSetup horizontalDpi="300" verticalDpi="300" orientation="landscape" paperSize="9" scale="113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LEMBIT Talpsepp</dc:creator>
  <cp:keywords/>
  <dc:description/>
  <cp:lastModifiedBy>autho</cp:lastModifiedBy>
  <dcterms:created xsi:type="dcterms:W3CDTF">2022-07-24T13:44:01Z</dcterms:created>
  <dcterms:modified xsi:type="dcterms:W3CDTF">2022-09-29T13:21:05Z</dcterms:modified>
  <cp:category/>
  <cp:version/>
  <cp:contentType/>
  <cp:contentStatus/>
</cp:coreProperties>
</file>